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codeName="ThisWorkbook" defaultThemeVersion="166925"/>
  <mc:AlternateContent xmlns:mc="http://schemas.openxmlformats.org/markup-compatibility/2006">
    <mc:Choice Requires="x15">
      <x15ac:absPath xmlns:x15ac="http://schemas.microsoft.com/office/spreadsheetml/2010/11/ac" url="/Users/gunvorsonnesyn/Documents/Pedverket kompetanse/Kurs/Webinar/"/>
    </mc:Choice>
  </mc:AlternateContent>
  <xr:revisionPtr revIDLastSave="0" documentId="8_{5CD7B2A1-26FD-9D40-BD39-7793E0E45C71}" xr6:coauthVersionLast="45" xr6:coauthVersionMax="45" xr10:uidLastSave="{00000000-0000-0000-0000-000000000000}"/>
  <bookViews>
    <workbookView xWindow="2700" yWindow="460" windowWidth="25600" windowHeight="15540" tabRatio="844" activeTab="1" xr2:uid="{C7C8C171-E6B3-4B5C-A05B-D83AD999043B}"/>
  </bookViews>
  <sheets>
    <sheet name="Side 1 Instruksjoner" sheetId="3" r:id="rId1"/>
    <sheet name="FULLSTENDIG TESTBATTERI" sheetId="10" r:id="rId2"/>
    <sheet name="KJERNEBATTERIET" sheetId="18" r:id="rId3"/>
    <sheet name="Normer" sheetId="17" state="hidden" r:id="rId4"/>
    <sheet name="Teknisk  info" sheetId="14" r:id="rId5"/>
  </sheets>
  <definedNames>
    <definedName name="_xlnm.Print_Area" localSheetId="1">'FULLSTENDIG TESTBATTERI'!$A$1:$Q$24</definedName>
    <definedName name="_xlnm.Print_Area" localSheetId="2">KJERNEBATTERIET!$A$1:$Q$20</definedName>
    <definedName name="_xlnm.Print_Area" localSheetId="0">'Side 1 Instruksjoner'!$A$1:$M$21</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2" i="10" l="1"/>
  <c r="C32" i="10"/>
  <c r="D22" i="10"/>
  <c r="C28" i="10"/>
  <c r="D28" i="10"/>
  <c r="E28" i="10"/>
  <c r="F28" i="10"/>
  <c r="G28" i="10"/>
  <c r="D32" i="10"/>
  <c r="E32" i="10"/>
  <c r="F32" i="10"/>
  <c r="C29" i="18"/>
  <c r="E26" i="18"/>
  <c r="G26" i="18"/>
  <c r="F26" i="18"/>
  <c r="D26" i="18"/>
  <c r="C26" i="18"/>
  <c r="G22" i="18"/>
  <c r="C22" i="18"/>
  <c r="C47" i="10" l="1"/>
  <c r="C18" i="10" s="1"/>
  <c r="C27" i="10" s="1"/>
  <c r="D47" i="10"/>
  <c r="D18" i="10" s="1"/>
  <c r="D27" i="10" s="1"/>
  <c r="E47" i="10"/>
  <c r="E18" i="10" s="1"/>
  <c r="E27" i="10" s="1"/>
  <c r="F47" i="10"/>
  <c r="F18" i="10" s="1"/>
  <c r="F27" i="10" s="1"/>
  <c r="D22" i="18"/>
  <c r="E22" i="18"/>
  <c r="F22" i="18"/>
  <c r="D18" i="18"/>
  <c r="F21" i="10" l="1"/>
  <c r="F20" i="10"/>
  <c r="E20" i="10"/>
  <c r="E21" i="10"/>
  <c r="D19" i="10"/>
  <c r="D21" i="10"/>
  <c r="D20" i="10"/>
  <c r="C21" i="10"/>
  <c r="C19" i="10"/>
  <c r="C20" i="10"/>
  <c r="E19" i="10"/>
  <c r="F19" i="10"/>
  <c r="G47" i="10"/>
  <c r="G18" i="10" s="1"/>
  <c r="G27" i="10" s="1"/>
  <c r="G20" i="10" l="1"/>
  <c r="G21" i="10"/>
  <c r="G19" i="10"/>
  <c r="F29" i="18" l="1"/>
  <c r="F14" i="18" s="1"/>
  <c r="E29" i="18"/>
  <c r="E14" i="18" s="1"/>
  <c r="D29" i="18"/>
  <c r="D14" i="18" s="1"/>
  <c r="C14" i="18"/>
  <c r="D17" i="18" l="1"/>
  <c r="D16" i="18"/>
  <c r="E16" i="18"/>
  <c r="E17" i="18"/>
  <c r="F17" i="18"/>
  <c r="C17" i="18"/>
  <c r="C15" i="18"/>
  <c r="G29" i="18"/>
  <c r="G14" i="18" s="1"/>
  <c r="F16" i="18" l="1"/>
  <c r="G17" i="18"/>
  <c r="G16" i="18"/>
  <c r="C16" i="18"/>
  <c r="G15" i="18"/>
  <c r="K8" i="18"/>
  <c r="D15" i="18"/>
  <c r="K16" i="18"/>
  <c r="E15" i="18"/>
  <c r="K9" i="18"/>
  <c r="K17" i="18"/>
  <c r="F15" i="18"/>
  <c r="K18" i="18"/>
  <c r="K10" i="18"/>
  <c r="K17" i="10" l="1"/>
  <c r="K16" i="10"/>
  <c r="K15" i="10"/>
  <c r="K15" i="18"/>
  <c r="K7" i="18"/>
  <c r="K7" i="10"/>
  <c r="K9" i="10"/>
  <c r="K8" i="10"/>
  <c r="L13" i="18" l="1"/>
  <c r="L5" i="18"/>
  <c r="K6" i="10"/>
  <c r="K14" i="10"/>
  <c r="L18" i="18" l="1"/>
  <c r="M18" i="18" s="1"/>
  <c r="O18" i="18" s="1"/>
  <c r="L9" i="18"/>
  <c r="M9" i="18" s="1"/>
  <c r="O9" i="18" s="1"/>
  <c r="L17" i="18"/>
  <c r="M17" i="18" s="1"/>
  <c r="O17" i="18" s="1"/>
  <c r="L10" i="18"/>
  <c r="M10" i="18" s="1"/>
  <c r="O10" i="18" s="1"/>
  <c r="L16" i="18"/>
  <c r="M16" i="18" s="1"/>
  <c r="O16" i="18" s="1"/>
  <c r="L8" i="18"/>
  <c r="M8" i="18" s="1"/>
  <c r="O8" i="18" s="1"/>
  <c r="L15" i="18"/>
  <c r="M15" i="18" s="1"/>
  <c r="O15" i="18" s="1"/>
  <c r="L7" i="18"/>
  <c r="M7" i="18" s="1"/>
  <c r="O7" i="18" s="1"/>
  <c r="L12" i="10"/>
  <c r="L4" i="10"/>
  <c r="L17" i="10" l="1"/>
  <c r="M17" i="10" s="1"/>
  <c r="O17" i="10" s="1"/>
  <c r="L16" i="10"/>
  <c r="M16" i="10" s="1"/>
  <c r="O16" i="10" s="1"/>
  <c r="L15" i="10"/>
  <c r="M15" i="10" s="1"/>
  <c r="O15" i="10" s="1"/>
  <c r="L9" i="10"/>
  <c r="M9" i="10" s="1"/>
  <c r="O9" i="10" s="1"/>
  <c r="L8" i="10"/>
  <c r="M8" i="10" s="1"/>
  <c r="O8" i="10" s="1"/>
  <c r="L7" i="10"/>
  <c r="M7" i="10" s="1"/>
  <c r="O7" i="10" s="1"/>
  <c r="L6" i="10"/>
  <c r="M6" i="10" s="1"/>
  <c r="O6" i="10" s="1"/>
  <c r="L14" i="10"/>
  <c r="M14" i="10" s="1"/>
  <c r="O14" i="10" s="1"/>
  <c r="N17" i="18"/>
  <c r="N8" i="18"/>
  <c r="N9" i="18"/>
  <c r="N15" i="18"/>
  <c r="N16" i="18"/>
  <c r="N7" i="18"/>
  <c r="N10" i="18"/>
  <c r="N18" i="18"/>
  <c r="N7" i="10" l="1"/>
  <c r="N8" i="10"/>
  <c r="N16" i="10"/>
  <c r="N17" i="10"/>
  <c r="N6" i="10"/>
  <c r="N9" i="10"/>
  <c r="N15" i="10"/>
  <c r="N14" i="10"/>
</calcChain>
</file>

<file path=xl/sharedStrings.xml><?xml version="1.0" encoding="utf-8"?>
<sst xmlns="http://schemas.openxmlformats.org/spreadsheetml/2006/main" count="164" uniqueCount="96">
  <si>
    <t>Table 3.3 from Essentials of CAS2</t>
  </si>
  <si>
    <t>p=.05</t>
  </si>
  <si>
    <t>Planning</t>
  </si>
  <si>
    <t>Simultaneous</t>
  </si>
  <si>
    <t>Attention</t>
  </si>
  <si>
    <t>Successive</t>
  </si>
  <si>
    <t>Ages 5-18</t>
  </si>
  <si>
    <t>Sum of Subtest Scaled Scores</t>
  </si>
  <si>
    <t>PASS and Full Scale Sum of Subtest to Index Score Conversion Tables which Replace CAS2 Tables B.1 though B.5.</t>
  </si>
  <si>
    <t>Sum of Subtests</t>
  </si>
  <si>
    <t>PLANNING Table B.1</t>
  </si>
  <si>
    <t xml:space="preserve"> SIMULTANEOUS Table B.2</t>
  </si>
  <si>
    <t>ATTENTION Table B.3</t>
  </si>
  <si>
    <t>SUCCESSIVE Table B.4</t>
  </si>
  <si>
    <t>Sum 12 Subs</t>
  </si>
  <si>
    <t>FULL SCALE</t>
  </si>
  <si>
    <t>12 Subtest CAS2</t>
  </si>
  <si>
    <t>p=.10</t>
  </si>
  <si>
    <t xml:space="preserve">Notes: </t>
  </si>
  <si>
    <t>1. The subtest scores are based on US standardization sample and the PASS and Full Scale scores are based on the samples from Norway and Sweden.</t>
  </si>
  <si>
    <t>Estimated Sum of Subtest Scaled Scores</t>
  </si>
  <si>
    <t>Reliability</t>
  </si>
  <si>
    <t>Mean</t>
  </si>
  <si>
    <t>SD</t>
  </si>
  <si>
    <t>SEM</t>
  </si>
  <si>
    <t>Z value</t>
  </si>
  <si>
    <t>Estimated True Score</t>
  </si>
  <si>
    <t>Gå til skåringen</t>
  </si>
  <si>
    <t>Kodeplanlegging</t>
  </si>
  <si>
    <t>Koblingsplanlegging</t>
  </si>
  <si>
    <t>Tallmatch-planlegging</t>
  </si>
  <si>
    <t>Matriser</t>
  </si>
  <si>
    <t>Verbal-Spatiale relasjoner</t>
  </si>
  <si>
    <t>Figurminne</t>
  </si>
  <si>
    <t>Ekspressiv oppmerksomhet</t>
  </si>
  <si>
    <t>Reseptiv oppmerksomhet</t>
  </si>
  <si>
    <t>Ordserier</t>
  </si>
  <si>
    <t>Setningsgjentakelse/ spørsmål</t>
  </si>
  <si>
    <t>Planlegging</t>
  </si>
  <si>
    <t>Simultan</t>
  </si>
  <si>
    <t>Oppmerk-somhet</t>
  </si>
  <si>
    <t>Suksessiv</t>
  </si>
  <si>
    <t>PASS Skala</t>
  </si>
  <si>
    <t>Styrke eller vanske</t>
  </si>
  <si>
    <t>PASS Standardskårer</t>
  </si>
  <si>
    <t>Prosentil nivå</t>
  </si>
  <si>
    <t>Nedre konfidensintervall</t>
  </si>
  <si>
    <t>Øvre  konfidensintervall</t>
  </si>
  <si>
    <t>Standardskåre</t>
  </si>
  <si>
    <t>Styrke eller</t>
  </si>
  <si>
    <t>vanske</t>
  </si>
  <si>
    <t xml:space="preserve">1. Arbeidsarket tester signifikans av forskjellene mellom PASS standardskårer. </t>
  </si>
  <si>
    <t xml:space="preserve">Hva er det dette arbeidsarket gjør? </t>
  </si>
  <si>
    <t>2.  PASS-styrker og vansker og vansker blir identifisert.</t>
  </si>
  <si>
    <t>Tallidentifikasjon</t>
  </si>
  <si>
    <t>Skalerte skårer for deltestene</t>
  </si>
  <si>
    <t>Oppmerksomhet</t>
  </si>
  <si>
    <t>Visuelt minne for tallrekker</t>
  </si>
  <si>
    <t xml:space="preserve">Bruk dette programmet for å gå fra skalerte skårer til standardskårer basert på norsk/ svenske normer. </t>
  </si>
  <si>
    <t xml:space="preserve">Denne fila er skrivebeskyttet. Om du vil lagre det aktuelle resultatet må du før du fyller inn råskårer gi den et nytt navn og lagre den med en unik identifikasjon under sikkerhetsreglene som gjelder. </t>
  </si>
  <si>
    <t>Skriv inn  CAS2 deltestenes  skalerte skårer i de gule feltene og velg et nivå for konfidensintervall i celle C22 ( .05 eller .10 eller andre aktuelle verdier). Bruk desimalkomma i stedet for punktum når du skriver det inn.</t>
  </si>
  <si>
    <t>CAS2 deltester</t>
  </si>
  <si>
    <t>PLAN</t>
  </si>
  <si>
    <t>SIM</t>
  </si>
  <si>
    <t>OPP</t>
  </si>
  <si>
    <t>SUK</t>
  </si>
  <si>
    <t>FULL SKALA</t>
  </si>
  <si>
    <t>PASS-skala</t>
  </si>
  <si>
    <r>
      <t xml:space="preserve">Skriv inn i arbeidsarket for fullstendig testbatteri (fane </t>
    </r>
    <r>
      <rPr>
        <sz val="14"/>
        <color theme="1"/>
        <rFont val="Calibri"/>
        <family val="2"/>
        <scheme val="minor"/>
      </rPr>
      <t xml:space="preserve">FULLSTENDIG TESTBATTERI) </t>
    </r>
    <r>
      <rPr>
        <sz val="16"/>
        <color theme="1"/>
        <rFont val="Calibri"/>
        <family val="2"/>
        <scheme val="minor"/>
      </rPr>
      <t>CAS2 deltestenes</t>
    </r>
    <r>
      <rPr>
        <sz val="16"/>
        <color rgb="FFFF0000"/>
        <rFont val="Calibri"/>
        <family val="2"/>
        <scheme val="minor"/>
      </rPr>
      <t xml:space="preserve"> skalerte skårer.</t>
    </r>
    <r>
      <rPr>
        <sz val="16"/>
        <color theme="1"/>
        <rFont val="Calibri"/>
        <family val="2"/>
        <scheme val="minor"/>
      </rPr>
      <t xml:space="preserve"> Basert på normene for Sverige og Norge vil du da få fram standardskårer og prosentilverdier for PASS-indeksene og full skala for fullstendig  testbatteri. Skal du skåre kjernebatteriet, finner du det på neste ark (fane </t>
    </r>
    <r>
      <rPr>
        <sz val="14"/>
        <color theme="1"/>
        <rFont val="Calibri"/>
        <family val="2"/>
        <scheme val="minor"/>
      </rPr>
      <t>KJERNEBATTERIET</t>
    </r>
    <r>
      <rPr>
        <sz val="16"/>
        <color theme="1"/>
        <rFont val="Calibri"/>
        <family val="2"/>
        <scheme val="minor"/>
      </rPr>
      <t>).  For begge versjoner finner du i tabellen til høyre signifikansvurderingen og eventuelle PASS styrkeområder og vansker,  gitt på basis av metoden beskrevet av  Naglieri og Otero (2017). Konfidensintervall er beregnet på signifikansnivået valgt av bruker (</t>
    </r>
    <r>
      <rPr>
        <sz val="14"/>
        <color theme="1"/>
        <rFont val="Calibri"/>
        <family val="2"/>
        <scheme val="minor"/>
      </rPr>
      <t xml:space="preserve">FULLSTENDIG TESTBATTERI </t>
    </r>
    <r>
      <rPr>
        <sz val="16"/>
        <color theme="1"/>
        <rFont val="Calibri"/>
        <family val="2"/>
        <scheme val="minor"/>
      </rPr>
      <t xml:space="preserve">celle C22, </t>
    </r>
    <r>
      <rPr>
        <sz val="14"/>
        <color theme="1"/>
        <rFont val="Calibri"/>
        <family val="2"/>
        <scheme val="minor"/>
      </rPr>
      <t xml:space="preserve">BASISBATTERIET </t>
    </r>
    <r>
      <rPr>
        <sz val="16"/>
        <color theme="1"/>
        <rFont val="Calibri"/>
        <family val="2"/>
        <scheme val="minor"/>
      </rPr>
      <t>C18).</t>
    </r>
  </si>
  <si>
    <r>
      <t xml:space="preserve">Informasjonen som finnes i dette skåringsprogrammet er delvis hentet fra </t>
    </r>
    <r>
      <rPr>
        <i/>
        <sz val="16"/>
        <color theme="1"/>
        <rFont val="Calibri"/>
        <family val="2"/>
        <scheme val="minor"/>
      </rPr>
      <t>Essentials of CAS2 Assessment</t>
    </r>
    <r>
      <rPr>
        <sz val="16"/>
        <color theme="1"/>
        <rFont val="Calibri"/>
        <family val="2"/>
        <scheme val="minor"/>
      </rPr>
      <t xml:space="preserve"> av Jack A. Naglieri &amp; Tulio M. Otero (2017). I denne boka finner du mer informasjon om å tolke CAS2-resultatene for  de  nevrokognitive PASS-prosessene. Verdiene som en trenger for signifikans ved  sammenligning av de fire PASS skårene med testpersonene gjennomsnittlige PASS- skåre, finner du både i denne boka og i Tolknings- og teknisk manual for CAS2. </t>
    </r>
  </si>
  <si>
    <r>
      <t xml:space="preserve"> </t>
    </r>
    <r>
      <rPr>
        <b/>
        <i/>
        <sz val="22"/>
        <rFont val="Arial"/>
        <family val="2"/>
      </rPr>
      <t xml:space="preserve">Cognitive Assessment System - Second Edition (CAS2)                        Standardskårer for norsk og svensk utgave. </t>
    </r>
    <r>
      <rPr>
        <b/>
        <sz val="22"/>
        <rFont val="Arial"/>
        <family val="2"/>
      </rPr>
      <t xml:space="preserve">
 Jack A. Naglieri, Ph.D. </t>
    </r>
    <r>
      <rPr>
        <sz val="16"/>
        <rFont val="Arial"/>
        <family val="2"/>
      </rPr>
      <t>(26.06.2020)</t>
    </r>
  </si>
  <si>
    <t xml:space="preserve"> Telefon 91184610/92291227  post@pedverket.no   www,pedverket.no</t>
  </si>
  <si>
    <t xml:space="preserve">Pedverket Kompetanse, Uttrågata 12, NO-5700 VOSS                                                                           </t>
  </si>
  <si>
    <t>p= .05</t>
  </si>
  <si>
    <t>p= .10</t>
  </si>
  <si>
    <r>
      <rPr>
        <sz val="22"/>
        <rFont val="Arial"/>
        <family val="2"/>
      </rPr>
      <t>Forskjellen mellom PASS skalerte standardskårer og testpersonens gjennomsnittlige PASS skåre for</t>
    </r>
    <r>
      <rPr>
        <b/>
        <sz val="22"/>
        <rFont val="Arial"/>
        <family val="2"/>
      </rPr>
      <t xml:space="preserve"> p = .05. </t>
    </r>
    <r>
      <rPr>
        <sz val="22"/>
        <rFont val="Arial"/>
        <family val="2"/>
      </rPr>
      <t>CAS2 fullstendig testbatteri.</t>
    </r>
  </si>
  <si>
    <r>
      <t xml:space="preserve">Forskjellen mellom PASS skalerte standardskårer og testpersonens gjennomsnittlige PASS skåre for </t>
    </r>
    <r>
      <rPr>
        <b/>
        <sz val="22"/>
        <rFont val="Arial"/>
        <family val="2"/>
      </rPr>
      <t>p = .10.</t>
    </r>
    <r>
      <rPr>
        <sz val="22"/>
        <rFont val="Arial"/>
        <family val="2"/>
      </rPr>
      <t xml:space="preserve"> CAS2 fullstendig testbatteri.</t>
    </r>
  </si>
  <si>
    <t xml:space="preserve">PASS gjennomsnitt: </t>
  </si>
  <si>
    <t>Forskjell fra PASS gjennomsnitt</t>
  </si>
  <si>
    <t>Signifikant forskjell,          p = .05</t>
  </si>
  <si>
    <t xml:space="preserve">4.  Se Essentials of CAS2 Assessment (Naglieri &amp; Otero, 2017: Interpretation Chapter) for flere detaljer og eksempler på hvordan variasjoner i  PASS-skårer kan tolkes. </t>
  </si>
  <si>
    <t xml:space="preserve">1. En vanske er definert som PASS standard skåre som er signifikant under barnets gjennomsnittlige PASS skåre  (ipsativ sammenligning på .10-nivå) og PASS-skåre er under 90 (f.eks. under gjennomsnittsområde).   </t>
  </si>
  <si>
    <t xml:space="preserve">2. En styrke er definert som PASS standard skåre som er signifikant over barnets gjennomsnittlige PASS skåre  (ipsativ sammenligning på .10 nivå) og PASS skåren er over 109 det vil si i høyt gjennomsnitt eller høyere). </t>
  </si>
  <si>
    <r>
      <t xml:space="preserve">3. En signifikant forskjell til eget gjennomsnitt  kan tolkes som en </t>
    </r>
    <r>
      <rPr>
        <b/>
        <sz val="18"/>
        <color theme="1"/>
        <rFont val="Arial"/>
        <family val="2"/>
      </rPr>
      <t xml:space="preserve">relativ </t>
    </r>
    <r>
      <rPr>
        <sz val="18"/>
        <color theme="1"/>
        <rFont val="Arial"/>
        <family val="2"/>
      </rPr>
      <t xml:space="preserve">styrke eller vanske, selv om det ikke kommer fram som det i tabellen. </t>
    </r>
  </si>
  <si>
    <r>
      <rPr>
        <b/>
        <sz val="20"/>
        <color theme="1"/>
        <rFont val="Arial"/>
        <family val="2"/>
      </rPr>
      <t xml:space="preserve">Merk: PASS-indekser og full skala er basert på  normeringsutvalget fra Norge og  Sverige. </t>
    </r>
    <r>
      <rPr>
        <sz val="20"/>
        <color theme="1"/>
        <rFont val="Arial"/>
        <family val="2"/>
      </rPr>
      <t xml:space="preserve">Deltestens skalerte skårer er basert på det amerikanske standardiserings-utvalget. </t>
    </r>
  </si>
  <si>
    <t>Konfidensintervall for alle PASS og fullskala skårer er funnet i Appendix B.1 til B.5 i  CAS2 Administrasjons- og  skåringsmanualen.</t>
  </si>
  <si>
    <r>
      <t xml:space="preserve">Sett inn nivå for konfidensintervall         ( ,05;   ,10 etc)  </t>
    </r>
    <r>
      <rPr>
        <b/>
        <sz val="18"/>
        <color theme="1"/>
        <rFont val="Arial"/>
        <family val="2"/>
      </rPr>
      <t>Bruk desimalkomma, ikke punktum.</t>
    </r>
  </si>
  <si>
    <r>
      <t xml:space="preserve">Sett inn nivå for konfidensintervall  (  ,05;   ,10 etc) . </t>
    </r>
    <r>
      <rPr>
        <b/>
        <sz val="18"/>
        <color theme="1"/>
        <rFont val="Arial"/>
        <family val="2"/>
      </rPr>
      <t>Bruk desimalkomma, ikke punktum.</t>
    </r>
  </si>
  <si>
    <t>Signifikant forskjell,           p = .10</t>
  </si>
  <si>
    <r>
      <rPr>
        <sz val="22"/>
        <rFont val="Arial"/>
        <family val="2"/>
      </rPr>
      <t>Forskjellen mellom PASS skalerte standardskårer og testpersonens gjennomsnittlige PASS skåre for</t>
    </r>
    <r>
      <rPr>
        <b/>
        <sz val="22"/>
        <rFont val="Arial"/>
        <family val="2"/>
      </rPr>
      <t xml:space="preserve"> p = .10. </t>
    </r>
    <r>
      <rPr>
        <sz val="22"/>
        <rFont val="Arial"/>
        <family val="2"/>
      </rPr>
      <t>CAS2 fullstendig testbatteri.</t>
    </r>
  </si>
  <si>
    <t>Signifikant forskjell,            p = .05</t>
  </si>
  <si>
    <t>Signifikant forskjell,            p = .10</t>
  </si>
  <si>
    <r>
      <t xml:space="preserve">1. </t>
    </r>
    <r>
      <rPr>
        <b/>
        <sz val="12"/>
        <color theme="1"/>
        <rFont val="Calibri"/>
        <family val="2"/>
        <scheme val="minor"/>
      </rPr>
      <t xml:space="preserve">Arbeidsarket konverterer sum av skalerte deltestskårer til standardskårer for PASS-skalaene og full skala, basert på norsk/ svenske normer. </t>
    </r>
    <r>
      <rPr>
        <sz val="12"/>
        <color theme="1"/>
        <rFont val="Calibri"/>
        <family val="2"/>
        <scheme val="minor"/>
      </rPr>
      <t>Velg mellom fullsendig testbatteri eller kjernebatteriet ved å velge fane nederst.</t>
    </r>
    <r>
      <rPr>
        <b/>
        <sz val="12"/>
        <color theme="1"/>
        <rFont val="Calibri"/>
        <family val="2"/>
        <scheme val="minor"/>
      </rPr>
      <t xml:space="preserve"> </t>
    </r>
  </si>
  <si>
    <r>
      <t xml:space="preserve">Vurderingen av om de fire PASS-skårene varierer gjøres ved å sammenligne hver enkelt PASS standardskåre med gjennomsnittet av personens fire PASS-skårer. Denne metoden, kjent som ipsativ sammenligning, er ofte brukt i evnetesting, fordi den gir oss statistiske retningslinjer for å undersøke individuelle profiler i forhold til elevens funksjonsnivå.  
Verdiene som møter kravet til signifikans når en sammenligner hver PASS-standardskåre med barnets gjennomsnittlige PASS-skåre er gitt i </t>
    </r>
    <r>
      <rPr>
        <i/>
        <sz val="12"/>
        <color theme="1"/>
        <rFont val="Calibri"/>
        <family val="2"/>
        <scheme val="minor"/>
      </rPr>
      <t>Essentials of CAS2 Assessment</t>
    </r>
    <r>
      <rPr>
        <sz val="12"/>
        <color theme="1"/>
        <rFont val="Calibri"/>
        <family val="2"/>
        <scheme val="minor"/>
      </rPr>
      <t xml:space="preserve"> (tabell 3.3).  Disse sammenligningene blir gjort automatisk på dette arbeidsarket, på samme måte som i </t>
    </r>
    <r>
      <rPr>
        <i/>
        <sz val="12"/>
        <color theme="1"/>
        <rFont val="Calibri"/>
        <family val="2"/>
        <scheme val="minor"/>
      </rPr>
      <t>CAS2 Online Scoring and Report Writer</t>
    </r>
    <r>
      <rPr>
        <sz val="12"/>
        <color theme="1"/>
        <rFont val="Calibri"/>
        <family val="2"/>
        <scheme val="minor"/>
      </rPr>
      <t xml:space="preserve"> software. Verdiene som kreves for signifikans er ulike for CAS2 kjerne- og fullstendig testbatteri, og dette er grunnen til at der er ulike arbeidsark for disse versjonene av testen.</t>
    </r>
  </si>
  <si>
    <r>
      <t xml:space="preserve">Naglieri og Otero (2014) sler at resultatet skal tolkes som en vanske bare når en PASS-skåre er signifikant lavere enn personens gjennomsnitt </t>
    </r>
    <r>
      <rPr>
        <i/>
        <sz val="12"/>
        <color theme="1"/>
        <rFont val="Calibri"/>
        <family val="2"/>
        <scheme val="minor"/>
      </rPr>
      <t>og samtidig</t>
    </r>
    <r>
      <rPr>
        <sz val="12"/>
        <color theme="1"/>
        <rFont val="Calibri"/>
        <family val="2"/>
        <scheme val="minor"/>
      </rPr>
      <t xml:space="preserve"> lavere enn det normative gjennomsnittet (lavere enn en standardskåre på 90). Disse to kriteriene (lav i forhold til peronens gjennomsnittlige PASS-skåre og med en PASS-skåre lavere enn gjennomsnittsområdet) er brukt i dette programmet. Finn eksempler på hvordan dette ser ut i praksis i tolkningskapitlet i boka </t>
    </r>
    <r>
      <rPr>
        <i/>
        <sz val="12"/>
        <color theme="1"/>
        <rFont val="Calibri"/>
        <family val="2"/>
        <scheme val="minor"/>
      </rPr>
      <t>Essentials of CAS2 Assessment</t>
    </r>
    <r>
      <rPr>
        <sz val="12"/>
        <color theme="1"/>
        <rFont val="Calibri"/>
        <family val="2"/>
        <scheme val="minor"/>
      </rPr>
      <t xml:space="preserve"> (Naglieri og Otero 2017). </t>
    </r>
  </si>
  <si>
    <t xml:space="preserve">For norsk praksis anbefaler vi å bruke relativ vanske/ styrke når kravet til signifikans blir møtt i den ipsative sammenligningen, og kognitiv vanske/ styrke når begge de kriteriene som er satt av Naglieri og Otero møtes.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</si>
</sst>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8"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sz val="24"/>
      <color theme="1"/>
      <name val="Calibri"/>
      <family val="2"/>
      <scheme val="minor"/>
    </font>
    <font>
      <b/>
      <sz val="14"/>
      <color theme="1"/>
      <name val="Calibri"/>
      <family val="2"/>
      <scheme val="minor"/>
    </font>
    <font>
      <b/>
      <sz val="16"/>
      <color theme="1"/>
      <name val="Calibri"/>
      <family val="2"/>
      <scheme val="minor"/>
    </font>
    <font>
      <sz val="16"/>
      <color theme="1"/>
      <name val="Calibri"/>
      <family val="2"/>
      <scheme val="minor"/>
    </font>
    <font>
      <u/>
      <sz val="11"/>
      <color theme="10"/>
      <name val="Calibri"/>
      <family val="2"/>
      <scheme val="minor"/>
    </font>
    <font>
      <b/>
      <sz val="22"/>
      <name val="Arial"/>
      <family val="2"/>
    </font>
    <font>
      <b/>
      <i/>
      <sz val="22"/>
      <name val="Arial"/>
      <family val="2"/>
    </font>
    <font>
      <b/>
      <u/>
      <sz val="28"/>
      <color rgb="FFFF0000"/>
      <name val="Calibri"/>
      <family val="2"/>
      <scheme val="minor"/>
    </font>
    <font>
      <sz val="12"/>
      <color theme="1"/>
      <name val="Arial"/>
      <family val="2"/>
    </font>
    <font>
      <sz val="16"/>
      <name val="Arial"/>
      <family val="2"/>
    </font>
    <font>
      <sz val="18"/>
      <color theme="1"/>
      <name val="Arial"/>
      <family val="2"/>
    </font>
    <font>
      <sz val="20"/>
      <color theme="1"/>
      <name val="Arial"/>
      <family val="2"/>
    </font>
    <font>
      <sz val="22"/>
      <color theme="1"/>
      <name val="Arial"/>
      <family val="2"/>
    </font>
    <font>
      <b/>
      <sz val="20"/>
      <name val="Arial"/>
      <family val="2"/>
    </font>
    <font>
      <sz val="20"/>
      <name val="Arial"/>
      <family val="2"/>
    </font>
    <font>
      <b/>
      <sz val="20"/>
      <color theme="1"/>
      <name val="Arial"/>
      <family val="2"/>
    </font>
    <font>
      <b/>
      <sz val="18"/>
      <color theme="1"/>
      <name val="Arial"/>
      <family val="2"/>
    </font>
    <font>
      <b/>
      <sz val="22"/>
      <color theme="1"/>
      <name val="Arial"/>
      <family val="2"/>
    </font>
    <font>
      <b/>
      <sz val="18"/>
      <color theme="1"/>
      <name val="Calibri"/>
      <family val="2"/>
      <scheme val="minor"/>
    </font>
    <font>
      <sz val="14"/>
      <color theme="1"/>
      <name val="Calibri"/>
      <family val="2"/>
      <scheme val="minor"/>
    </font>
    <font>
      <sz val="16"/>
      <color rgb="FFFF0000"/>
      <name val="Calibri"/>
      <family val="2"/>
      <scheme val="minor"/>
    </font>
    <font>
      <i/>
      <sz val="16"/>
      <color theme="1"/>
      <name val="Calibri"/>
      <family val="2"/>
      <scheme val="minor"/>
    </font>
    <font>
      <b/>
      <sz val="36"/>
      <color theme="1"/>
      <name val="Arial"/>
      <family val="2"/>
    </font>
    <font>
      <sz val="22"/>
      <name val="Arial"/>
      <family val="2"/>
    </font>
    <font>
      <b/>
      <sz val="12"/>
      <color theme="1"/>
      <name val="Arial"/>
      <family val="2"/>
    </font>
    <font>
      <b/>
      <sz val="12"/>
      <color rgb="FF92D050"/>
      <name val="Arial"/>
      <family val="2"/>
    </font>
    <font>
      <b/>
      <sz val="12"/>
      <name val="Arial"/>
      <family val="2"/>
    </font>
    <font>
      <b/>
      <sz val="12"/>
      <color theme="0" tint="-4.9989318521683403E-2"/>
      <name val="Arial"/>
      <family val="2"/>
    </font>
    <font>
      <sz val="20"/>
      <color rgb="FF92D050"/>
      <name val="Arial"/>
      <family val="2"/>
    </font>
    <font>
      <b/>
      <sz val="12"/>
      <color theme="0"/>
      <name val="Arial"/>
      <family val="2"/>
    </font>
    <font>
      <b/>
      <sz val="12"/>
      <color theme="8" tint="-0.499984740745262"/>
      <name val="Arial"/>
      <family val="2"/>
    </font>
    <font>
      <i/>
      <sz val="12"/>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rgb="FFFFF2CC"/>
        <bgColor indexed="64"/>
      </patternFill>
    </fill>
  </fills>
  <borders count="48">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s>
  <cellStyleXfs count="3">
    <xf numFmtId="0" fontId="0" fillId="0" borderId="0"/>
    <xf numFmtId="9" fontId="5" fillId="0" borderId="0" applyFont="0" applyFill="0" applyBorder="0" applyAlignment="0" applyProtection="0"/>
    <xf numFmtId="0" fontId="10" fillId="0" borderId="0" applyNumberFormat="0" applyFill="0" applyBorder="0" applyAlignment="0" applyProtection="0"/>
  </cellStyleXfs>
  <cellXfs count="261">
    <xf numFmtId="0" fontId="0" fillId="0" borderId="0" xfId="0"/>
    <xf numFmtId="1" fontId="3" fillId="5" borderId="5" xfId="0" applyNumberFormat="1" applyFont="1" applyFill="1" applyBorder="1" applyAlignment="1">
      <alignment horizontal="center"/>
    </xf>
    <xf numFmtId="1" fontId="3" fillId="0" borderId="0" xfId="0" applyNumberFormat="1" applyFont="1" applyAlignment="1">
      <alignment horizontal="center"/>
    </xf>
    <xf numFmtId="1" fontId="3" fillId="5" borderId="24" xfId="0" applyNumberFormat="1" applyFont="1" applyFill="1" applyBorder="1" applyAlignment="1">
      <alignment horizontal="center"/>
    </xf>
    <xf numFmtId="1" fontId="3" fillId="9" borderId="34" xfId="0" applyNumberFormat="1" applyFont="1" applyFill="1" applyBorder="1" applyAlignment="1">
      <alignment horizontal="center"/>
    </xf>
    <xf numFmtId="0" fontId="3" fillId="0" borderId="0" xfId="0" applyFont="1"/>
    <xf numFmtId="0" fontId="3" fillId="5" borderId="5" xfId="0" applyFont="1" applyFill="1" applyBorder="1" applyAlignment="1">
      <alignment horizontal="center"/>
    </xf>
    <xf numFmtId="0" fontId="3" fillId="6" borderId="5" xfId="0" applyFont="1" applyFill="1" applyBorder="1" applyAlignment="1">
      <alignment horizontal="center"/>
    </xf>
    <xf numFmtId="0" fontId="3" fillId="7" borderId="5" xfId="0" applyFont="1" applyFill="1" applyBorder="1" applyAlignment="1">
      <alignment horizontal="center"/>
    </xf>
    <xf numFmtId="0" fontId="3" fillId="0" borderId="0" xfId="0" applyFont="1" applyAlignment="1">
      <alignment horizontal="center"/>
    </xf>
    <xf numFmtId="0" fontId="4" fillId="0" borderId="0" xfId="0" applyFont="1"/>
    <xf numFmtId="0" fontId="4" fillId="4" borderId="16"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7" borderId="32"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3" fillId="4" borderId="18" xfId="0" applyFont="1" applyFill="1" applyBorder="1" applyAlignment="1">
      <alignment horizontal="center"/>
    </xf>
    <xf numFmtId="0" fontId="3" fillId="8" borderId="33" xfId="0" applyFont="1" applyFill="1" applyBorder="1" applyAlignment="1">
      <alignment horizontal="center"/>
    </xf>
    <xf numFmtId="0" fontId="3" fillId="4" borderId="23" xfId="0" applyFont="1" applyFill="1" applyBorder="1" applyAlignment="1">
      <alignment horizontal="center"/>
    </xf>
    <xf numFmtId="0" fontId="3" fillId="6" borderId="24" xfId="0" applyFont="1" applyFill="1" applyBorder="1" applyAlignment="1">
      <alignment horizontal="center"/>
    </xf>
    <xf numFmtId="0" fontId="3" fillId="7" borderId="24" xfId="0" applyFont="1" applyFill="1" applyBorder="1" applyAlignment="1">
      <alignment horizontal="center"/>
    </xf>
    <xf numFmtId="0" fontId="3" fillId="8" borderId="34" xfId="0" applyFont="1" applyFill="1" applyBorder="1" applyAlignment="1">
      <alignment horizontal="center"/>
    </xf>
    <xf numFmtId="1" fontId="3" fillId="5" borderId="23" xfId="0" applyNumberFormat="1" applyFont="1" applyFill="1" applyBorder="1" applyAlignment="1">
      <alignment horizontal="center"/>
    </xf>
    <xf numFmtId="0" fontId="4" fillId="5" borderId="37" xfId="0" applyFont="1" applyFill="1" applyBorder="1" applyAlignment="1">
      <alignment vertical="center"/>
    </xf>
    <xf numFmtId="0" fontId="3" fillId="5" borderId="37" xfId="0" applyFont="1" applyFill="1" applyBorder="1"/>
    <xf numFmtId="0" fontId="3" fillId="5" borderId="1" xfId="0" applyFont="1" applyFill="1" applyBorder="1"/>
    <xf numFmtId="1" fontId="3" fillId="5" borderId="1" xfId="0" applyNumberFormat="1" applyFont="1" applyFill="1" applyBorder="1"/>
    <xf numFmtId="0" fontId="4" fillId="5" borderId="35" xfId="0" applyFont="1" applyFill="1" applyBorder="1" applyAlignment="1">
      <alignment horizontal="center" vertical="center" wrapText="1"/>
    </xf>
    <xf numFmtId="0" fontId="4" fillId="9" borderId="36" xfId="0" applyFont="1" applyFill="1" applyBorder="1" applyAlignment="1">
      <alignment horizontal="center" vertical="center" wrapText="1"/>
    </xf>
    <xf numFmtId="0" fontId="3" fillId="5" borderId="18" xfId="0" applyFont="1" applyFill="1" applyBorder="1" applyAlignment="1">
      <alignment horizontal="center"/>
    </xf>
    <xf numFmtId="0" fontId="3" fillId="9" borderId="33" xfId="0" applyFont="1" applyFill="1" applyBorder="1" applyAlignment="1">
      <alignment horizontal="center"/>
    </xf>
    <xf numFmtId="0" fontId="9" fillId="7" borderId="0" xfId="0" applyFont="1" applyFill="1" applyBorder="1"/>
    <xf numFmtId="0" fontId="9" fillId="7" borderId="0" xfId="0" applyFont="1" applyFill="1"/>
    <xf numFmtId="0" fontId="8" fillId="7" borderId="0" xfId="0" applyFont="1" applyFill="1" applyBorder="1"/>
    <xf numFmtId="0" fontId="8" fillId="7" borderId="0" xfId="0" applyFont="1" applyFill="1"/>
    <xf numFmtId="0" fontId="17" fillId="7" borderId="35" xfId="0" applyFont="1" applyFill="1" applyBorder="1" applyAlignment="1">
      <alignment vertical="center" wrapText="1"/>
    </xf>
    <xf numFmtId="0" fontId="17" fillId="7" borderId="18" xfId="0" applyFont="1" applyFill="1" applyBorder="1" applyAlignment="1">
      <alignment vertical="center" wrapText="1"/>
    </xf>
    <xf numFmtId="0" fontId="17" fillId="7" borderId="30" xfId="0" applyFont="1" applyFill="1" applyBorder="1" applyAlignment="1">
      <alignment vertical="center" wrapText="1"/>
    </xf>
    <xf numFmtId="0" fontId="17" fillId="7" borderId="23" xfId="0" applyFont="1" applyFill="1" applyBorder="1" applyAlignment="1">
      <alignment vertical="center" wrapText="1"/>
    </xf>
    <xf numFmtId="0" fontId="17" fillId="7" borderId="23" xfId="0" applyFont="1" applyFill="1" applyBorder="1" applyAlignment="1">
      <alignment horizontal="left" vertical="center"/>
    </xf>
    <xf numFmtId="1" fontId="19" fillId="9" borderId="24" xfId="0" applyNumberFormat="1" applyFont="1" applyFill="1" applyBorder="1" applyAlignment="1">
      <alignment horizontal="center" vertical="center"/>
    </xf>
    <xf numFmtId="1" fontId="19" fillId="9" borderId="34" xfId="0" applyNumberFormat="1" applyFont="1" applyFill="1" applyBorder="1" applyAlignment="1">
      <alignment horizontal="center" vertical="center"/>
    </xf>
    <xf numFmtId="1" fontId="19" fillId="9" borderId="5" xfId="0" applyNumberFormat="1" applyFont="1" applyFill="1" applyBorder="1" applyAlignment="1">
      <alignment horizontal="center" vertical="center"/>
    </xf>
    <xf numFmtId="1" fontId="19" fillId="9" borderId="33" xfId="0" applyNumberFormat="1" applyFont="1" applyFill="1" applyBorder="1" applyAlignment="1">
      <alignment horizontal="center" vertical="center"/>
    </xf>
    <xf numFmtId="1" fontId="21" fillId="5" borderId="5" xfId="1" applyNumberFormat="1" applyFont="1" applyFill="1" applyBorder="1" applyAlignment="1">
      <alignment horizontal="center" vertical="center"/>
    </xf>
    <xf numFmtId="1" fontId="21" fillId="5" borderId="33" xfId="1" applyNumberFormat="1" applyFont="1" applyFill="1" applyBorder="1" applyAlignment="1">
      <alignment horizontal="center" vertical="center"/>
    </xf>
    <xf numFmtId="0" fontId="21" fillId="9" borderId="40" xfId="0" applyFont="1" applyFill="1" applyBorder="1" applyAlignment="1">
      <alignment horizontal="center" vertical="center"/>
    </xf>
    <xf numFmtId="0" fontId="21" fillId="9" borderId="36" xfId="0" applyFont="1" applyFill="1" applyBorder="1" applyAlignment="1">
      <alignment horizontal="center" vertical="center"/>
    </xf>
    <xf numFmtId="9" fontId="20" fillId="11" borderId="43" xfId="1" applyFont="1" applyFill="1" applyBorder="1" applyAlignment="1">
      <alignment horizontal="center" vertical="center"/>
    </xf>
    <xf numFmtId="0" fontId="17" fillId="5" borderId="18" xfId="0" applyFont="1" applyFill="1" applyBorder="1" applyAlignment="1">
      <alignment vertical="center"/>
    </xf>
    <xf numFmtId="0" fontId="20" fillId="9" borderId="18" xfId="0" applyFont="1" applyFill="1" applyBorder="1" applyAlignment="1">
      <alignment vertical="center" wrapText="1"/>
    </xf>
    <xf numFmtId="0" fontId="20" fillId="9" borderId="23" xfId="0" applyFont="1" applyFill="1" applyBorder="1" applyAlignment="1">
      <alignment vertical="center" wrapText="1"/>
    </xf>
    <xf numFmtId="9" fontId="19" fillId="11" borderId="43" xfId="1" applyFont="1" applyFill="1" applyBorder="1" applyAlignment="1">
      <alignment horizontal="center" vertical="center"/>
    </xf>
    <xf numFmtId="0" fontId="17" fillId="9" borderId="35" xfId="0" applyFont="1" applyFill="1" applyBorder="1" applyAlignment="1">
      <alignment vertical="center"/>
    </xf>
    <xf numFmtId="1" fontId="21" fillId="7" borderId="1" xfId="0" applyNumberFormat="1" applyFont="1" applyFill="1" applyBorder="1" applyAlignment="1" applyProtection="1">
      <alignment horizontal="center" vertical="center" wrapText="1"/>
      <protection hidden="1"/>
    </xf>
    <xf numFmtId="164" fontId="21" fillId="7" borderId="1" xfId="0" applyNumberFormat="1" applyFont="1" applyFill="1" applyBorder="1" applyAlignment="1" applyProtection="1">
      <alignment horizontal="center" vertical="center" wrapText="1"/>
      <protection hidden="1"/>
    </xf>
    <xf numFmtId="1" fontId="21" fillId="7" borderId="25" xfId="0" applyNumberFormat="1" applyFont="1" applyFill="1" applyBorder="1" applyAlignment="1" applyProtection="1">
      <alignment horizontal="center" vertical="center" wrapText="1"/>
      <protection hidden="1"/>
    </xf>
    <xf numFmtId="164" fontId="21" fillId="7" borderId="25" xfId="0" applyNumberFormat="1" applyFont="1" applyFill="1" applyBorder="1" applyAlignment="1" applyProtection="1">
      <alignment horizontal="center" vertical="center" wrapText="1"/>
      <protection hidden="1"/>
    </xf>
    <xf numFmtId="0" fontId="16" fillId="12" borderId="42" xfId="0" applyFont="1" applyFill="1" applyBorder="1" applyAlignment="1">
      <alignment horizontal="left" vertical="center" wrapText="1"/>
    </xf>
    <xf numFmtId="0" fontId="23" fillId="7" borderId="31" xfId="0" applyFont="1" applyFill="1" applyBorder="1" applyAlignment="1">
      <alignment vertical="center" wrapText="1"/>
    </xf>
    <xf numFmtId="0" fontId="23" fillId="9" borderId="40" xfId="0" applyFont="1" applyFill="1" applyBorder="1" applyAlignment="1">
      <alignment horizontal="center" vertical="center"/>
    </xf>
    <xf numFmtId="0" fontId="23" fillId="9" borderId="36" xfId="0" applyFont="1" applyFill="1" applyBorder="1" applyAlignment="1">
      <alignment horizontal="center" vertical="center"/>
    </xf>
    <xf numFmtId="1" fontId="11" fillId="9" borderId="5" xfId="0" applyNumberFormat="1" applyFont="1" applyFill="1" applyBorder="1" applyAlignment="1">
      <alignment horizontal="center" vertical="center"/>
    </xf>
    <xf numFmtId="1" fontId="11" fillId="9" borderId="24" xfId="0" applyNumberFormat="1" applyFont="1" applyFill="1" applyBorder="1" applyAlignment="1">
      <alignment horizontal="center" vertical="center"/>
    </xf>
    <xf numFmtId="0" fontId="23" fillId="9" borderId="5"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0" fillId="7" borderId="0" xfId="0" applyFont="1" applyFill="1"/>
    <xf numFmtId="0" fontId="0" fillId="7" borderId="0" xfId="0" applyFont="1" applyFill="1" applyBorder="1"/>
    <xf numFmtId="0" fontId="9" fillId="7" borderId="6" xfId="0" applyFont="1" applyFill="1" applyBorder="1" applyAlignment="1">
      <alignment vertical="top" wrapText="1"/>
    </xf>
    <xf numFmtId="0" fontId="9" fillId="7" borderId="0" xfId="0" applyFont="1" applyFill="1" applyBorder="1" applyAlignment="1">
      <alignment wrapText="1"/>
    </xf>
    <xf numFmtId="0" fontId="25" fillId="7" borderId="0" xfId="0" applyFont="1" applyFill="1" applyAlignment="1">
      <alignment wrapText="1"/>
    </xf>
    <xf numFmtId="0" fontId="19" fillId="7" borderId="7" xfId="0" applyFont="1" applyFill="1" applyBorder="1" applyAlignment="1">
      <alignment vertical="center" wrapText="1"/>
    </xf>
    <xf numFmtId="0" fontId="28" fillId="13" borderId="0" xfId="0" applyFont="1" applyFill="1" applyBorder="1" applyAlignment="1"/>
    <xf numFmtId="0" fontId="18" fillId="7" borderId="18" xfId="0" applyFont="1" applyFill="1" applyBorder="1" applyAlignment="1">
      <alignment vertical="center" wrapText="1"/>
    </xf>
    <xf numFmtId="0" fontId="23" fillId="7" borderId="1" xfId="0" applyFont="1" applyFill="1" applyBorder="1" applyAlignment="1" applyProtection="1">
      <alignment horizontal="center" vertical="center"/>
      <protection hidden="1"/>
    </xf>
    <xf numFmtId="0" fontId="23" fillId="7" borderId="22" xfId="0" applyFont="1" applyFill="1" applyBorder="1" applyAlignment="1" applyProtection="1">
      <alignment horizontal="center" vertical="center"/>
      <protection hidden="1"/>
    </xf>
    <xf numFmtId="0" fontId="18" fillId="7" borderId="23" xfId="0" applyFont="1" applyFill="1" applyBorder="1" applyAlignment="1">
      <alignment vertical="center" wrapText="1"/>
    </xf>
    <xf numFmtId="0" fontId="23" fillId="7" borderId="25" xfId="0" applyFont="1" applyFill="1" applyBorder="1" applyAlignment="1" applyProtection="1">
      <alignment horizontal="center" vertical="center"/>
      <protection hidden="1"/>
    </xf>
    <xf numFmtId="0" fontId="23" fillId="7" borderId="26" xfId="0" applyFont="1" applyFill="1" applyBorder="1" applyAlignment="1" applyProtection="1">
      <alignment horizontal="center" vertical="center"/>
      <protection hidden="1"/>
    </xf>
    <xf numFmtId="0" fontId="30" fillId="2" borderId="0" xfId="0" applyFont="1" applyFill="1" applyBorder="1"/>
    <xf numFmtId="0" fontId="30" fillId="2" borderId="0" xfId="0" applyFont="1" applyFill="1"/>
    <xf numFmtId="0" fontId="31" fillId="2" borderId="0" xfId="0" applyFont="1" applyFill="1" applyBorder="1"/>
    <xf numFmtId="0" fontId="31" fillId="2" borderId="0" xfId="0" applyFont="1" applyFill="1" applyBorder="1" applyAlignment="1">
      <alignment horizontal="center"/>
    </xf>
    <xf numFmtId="0" fontId="30" fillId="7" borderId="8" xfId="0" applyFont="1" applyFill="1" applyBorder="1"/>
    <xf numFmtId="0" fontId="30" fillId="13" borderId="7" xfId="0" applyFont="1" applyFill="1" applyBorder="1"/>
    <xf numFmtId="0" fontId="30" fillId="7" borderId="9" xfId="0" applyFont="1" applyFill="1" applyBorder="1"/>
    <xf numFmtId="0" fontId="30" fillId="7" borderId="10" xfId="0" applyFont="1" applyFill="1" applyBorder="1"/>
    <xf numFmtId="0" fontId="30" fillId="7" borderId="11" xfId="0" applyFont="1" applyFill="1" applyBorder="1"/>
    <xf numFmtId="0" fontId="32" fillId="2" borderId="0" xfId="0" applyFont="1" applyFill="1" applyBorder="1"/>
    <xf numFmtId="0" fontId="23" fillId="11" borderId="38" xfId="0" applyFont="1" applyFill="1" applyBorder="1" applyAlignment="1">
      <alignment horizontal="center"/>
    </xf>
    <xf numFmtId="0" fontId="23" fillId="11" borderId="5" xfId="0" applyFont="1" applyFill="1" applyBorder="1" applyAlignment="1">
      <alignment horizontal="center"/>
    </xf>
    <xf numFmtId="0" fontId="23" fillId="11" borderId="1" xfId="0" applyFont="1" applyFill="1" applyBorder="1" applyAlignment="1">
      <alignment horizontal="center"/>
    </xf>
    <xf numFmtId="0" fontId="30" fillId="11" borderId="5" xfId="0" applyFont="1" applyFill="1" applyBorder="1" applyAlignment="1">
      <alignment horizontal="center"/>
    </xf>
    <xf numFmtId="1" fontId="23" fillId="7" borderId="1" xfId="0" applyNumberFormat="1" applyFont="1" applyFill="1" applyBorder="1" applyAlignment="1" applyProtection="1">
      <alignment horizontal="center" vertical="center" wrapText="1"/>
      <protection hidden="1"/>
    </xf>
    <xf numFmtId="164" fontId="23" fillId="7" borderId="1" xfId="0" applyNumberFormat="1" applyFont="1" applyFill="1" applyBorder="1" applyAlignment="1" applyProtection="1">
      <alignment horizontal="center" vertical="center" wrapText="1"/>
      <protection hidden="1"/>
    </xf>
    <xf numFmtId="0" fontId="23" fillId="7" borderId="18" xfId="0" applyFont="1" applyFill="1" applyBorder="1" applyAlignment="1" applyProtection="1">
      <alignment horizontal="center" vertical="center" wrapText="1"/>
      <protection hidden="1"/>
    </xf>
    <xf numFmtId="0" fontId="23" fillId="11" borderId="4" xfId="0" applyFont="1" applyFill="1" applyBorder="1" applyAlignment="1">
      <alignment horizontal="center"/>
    </xf>
    <xf numFmtId="0" fontId="23" fillId="11" borderId="40" xfId="0" applyFont="1" applyFill="1" applyBorder="1" applyAlignment="1">
      <alignment horizontal="center"/>
    </xf>
    <xf numFmtId="1" fontId="23" fillId="7" borderId="25" xfId="0" applyNumberFormat="1" applyFont="1" applyFill="1" applyBorder="1" applyAlignment="1" applyProtection="1">
      <alignment horizontal="center" vertical="center" wrapText="1"/>
      <protection hidden="1"/>
    </xf>
    <xf numFmtId="164" fontId="23" fillId="7" borderId="25" xfId="0" applyNumberFormat="1" applyFont="1" applyFill="1" applyBorder="1" applyAlignment="1" applyProtection="1">
      <alignment horizontal="center" vertical="center" wrapText="1"/>
      <protection hidden="1"/>
    </xf>
    <xf numFmtId="0" fontId="23" fillId="7" borderId="23" xfId="0" applyFont="1" applyFill="1" applyBorder="1" applyAlignment="1" applyProtection="1">
      <alignment horizontal="center" vertical="center" wrapText="1"/>
      <protection hidden="1"/>
    </xf>
    <xf numFmtId="0" fontId="23" fillId="11" borderId="31" xfId="0" applyFont="1" applyFill="1" applyBorder="1" applyAlignment="1">
      <alignment horizontal="center"/>
    </xf>
    <xf numFmtId="0" fontId="33" fillId="2" borderId="0" xfId="0" applyFont="1" applyFill="1" applyBorder="1"/>
    <xf numFmtId="0" fontId="33" fillId="2" borderId="0" xfId="0" applyFont="1" applyFill="1"/>
    <xf numFmtId="0" fontId="23" fillId="11" borderId="37" xfId="0" applyFont="1" applyFill="1" applyBorder="1" applyAlignment="1">
      <alignment horizontal="center"/>
    </xf>
    <xf numFmtId="0" fontId="23" fillId="11" borderId="3" xfId="0" applyFont="1" applyFill="1" applyBorder="1" applyAlignment="1">
      <alignment horizontal="center"/>
    </xf>
    <xf numFmtId="0" fontId="30" fillId="11" borderId="38" xfId="0" applyFont="1" applyFill="1" applyBorder="1" applyAlignment="1">
      <alignment horizontal="center"/>
    </xf>
    <xf numFmtId="0" fontId="33" fillId="2" borderId="0" xfId="0" applyFont="1" applyFill="1" applyBorder="1" applyAlignment="1">
      <alignment horizontal="right"/>
    </xf>
    <xf numFmtId="0" fontId="33" fillId="2" borderId="0" xfId="0" applyFont="1" applyFill="1" applyAlignment="1">
      <alignment horizontal="right"/>
    </xf>
    <xf numFmtId="164" fontId="33" fillId="2" borderId="0" xfId="0" applyNumberFormat="1" applyFont="1" applyFill="1" applyAlignment="1">
      <alignment horizontal="right"/>
    </xf>
    <xf numFmtId="0" fontId="23" fillId="11" borderId="24" xfId="0" applyFont="1" applyFill="1" applyBorder="1" applyAlignment="1">
      <alignment horizontal="center"/>
    </xf>
    <xf numFmtId="0" fontId="30" fillId="2" borderId="0" xfId="0" applyFont="1" applyFill="1" applyAlignment="1">
      <alignment horizontal="left"/>
    </xf>
    <xf numFmtId="2" fontId="34" fillId="0" borderId="0" xfId="0" applyNumberFormat="1" applyFont="1" applyBorder="1" applyAlignment="1">
      <alignment horizontal="center"/>
    </xf>
    <xf numFmtId="0" fontId="17" fillId="2" borderId="0" xfId="0" applyFont="1" applyFill="1"/>
    <xf numFmtId="0" fontId="30" fillId="2" borderId="0" xfId="0" applyFont="1" applyFill="1" applyAlignment="1">
      <alignment horizontal="center"/>
    </xf>
    <xf numFmtId="0" fontId="35" fillId="2" borderId="0" xfId="0" applyFont="1" applyFill="1" applyBorder="1"/>
    <xf numFmtId="0" fontId="35" fillId="2" borderId="0" xfId="0" applyFont="1" applyFill="1" applyBorder="1" applyAlignment="1">
      <alignment horizontal="center"/>
    </xf>
    <xf numFmtId="0" fontId="35" fillId="2" borderId="0" xfId="0" applyFont="1" applyFill="1" applyBorder="1" applyAlignment="1">
      <alignment horizontal="center" vertical="top" wrapText="1"/>
    </xf>
    <xf numFmtId="1" fontId="35" fillId="2" borderId="0" xfId="0" applyNumberFormat="1" applyFont="1" applyFill="1" applyBorder="1" applyAlignment="1">
      <alignment horizontal="center" vertical="top"/>
    </xf>
    <xf numFmtId="0" fontId="35" fillId="2" borderId="0" xfId="0" applyFont="1" applyFill="1" applyBorder="1" applyAlignment="1">
      <alignment horizontal="center" vertical="top"/>
    </xf>
    <xf numFmtId="2" fontId="35" fillId="2" borderId="0" xfId="0" applyNumberFormat="1" applyFont="1" applyFill="1" applyBorder="1" applyAlignment="1">
      <alignment horizontal="center" vertical="top"/>
    </xf>
    <xf numFmtId="0" fontId="30" fillId="7" borderId="5" xfId="0" applyFont="1" applyFill="1" applyBorder="1"/>
    <xf numFmtId="0" fontId="30" fillId="7" borderId="5" xfId="0" applyFont="1" applyFill="1" applyBorder="1" applyAlignment="1">
      <alignment horizontal="center"/>
    </xf>
    <xf numFmtId="0" fontId="18" fillId="7" borderId="19" xfId="0" applyFont="1" applyFill="1" applyBorder="1" applyAlignment="1">
      <alignment vertical="center" wrapText="1"/>
    </xf>
    <xf numFmtId="0" fontId="17" fillId="7" borderId="47" xfId="0" applyFont="1" applyFill="1" applyBorder="1" applyAlignment="1">
      <alignment horizontal="center" vertical="center" wrapText="1"/>
    </xf>
    <xf numFmtId="164" fontId="23" fillId="7" borderId="38" xfId="0" applyNumberFormat="1" applyFont="1" applyFill="1" applyBorder="1" applyAlignment="1">
      <alignment horizontal="left" vertical="center"/>
    </xf>
    <xf numFmtId="0" fontId="14" fillId="7" borderId="10" xfId="0" applyFont="1" applyFill="1" applyBorder="1"/>
    <xf numFmtId="0" fontId="30" fillId="13" borderId="0" xfId="0" applyFont="1" applyFill="1" applyBorder="1"/>
    <xf numFmtId="0" fontId="30" fillId="13" borderId="12" xfId="0" applyFont="1" applyFill="1" applyBorder="1"/>
    <xf numFmtId="0" fontId="30" fillId="13" borderId="13" xfId="0" applyFont="1" applyFill="1" applyBorder="1"/>
    <xf numFmtId="0" fontId="17" fillId="13" borderId="23" xfId="0" applyFont="1" applyFill="1" applyBorder="1" applyAlignment="1">
      <alignment vertical="center" wrapText="1"/>
    </xf>
    <xf numFmtId="1" fontId="21" fillId="13" borderId="25" xfId="0" applyNumberFormat="1" applyFont="1" applyFill="1" applyBorder="1" applyAlignment="1" applyProtection="1">
      <alignment horizontal="center" vertical="center" wrapText="1"/>
      <protection hidden="1"/>
    </xf>
    <xf numFmtId="164" fontId="21" fillId="13" borderId="25" xfId="0" applyNumberFormat="1" applyFont="1" applyFill="1" applyBorder="1" applyAlignment="1" applyProtection="1">
      <alignment horizontal="center" vertical="center" wrapText="1"/>
      <protection hidden="1"/>
    </xf>
    <xf numFmtId="0" fontId="17" fillId="13" borderId="18" xfId="0" applyFont="1" applyFill="1" applyBorder="1" applyAlignment="1">
      <alignment vertical="center" wrapText="1"/>
    </xf>
    <xf numFmtId="1" fontId="21" fillId="13" borderId="1" xfId="0" applyNumberFormat="1" applyFont="1" applyFill="1" applyBorder="1" applyAlignment="1" applyProtection="1">
      <alignment horizontal="center" vertical="center" wrapText="1"/>
      <protection hidden="1"/>
    </xf>
    <xf numFmtId="164" fontId="21" fillId="13" borderId="1" xfId="0" applyNumberFormat="1" applyFont="1" applyFill="1" applyBorder="1" applyAlignment="1" applyProtection="1">
      <alignment horizontal="center" vertical="center" wrapText="1"/>
      <protection hidden="1"/>
    </xf>
    <xf numFmtId="0" fontId="30" fillId="2" borderId="0" xfId="0" applyFont="1" applyFill="1" applyBorder="1" applyAlignment="1">
      <alignment horizontal="center"/>
    </xf>
    <xf numFmtId="0" fontId="30" fillId="13" borderId="8" xfId="0" applyFont="1" applyFill="1" applyBorder="1"/>
    <xf numFmtId="0" fontId="30" fillId="13" borderId="9" xfId="0" applyFont="1" applyFill="1" applyBorder="1"/>
    <xf numFmtId="0" fontId="30" fillId="13" borderId="10" xfId="0" applyFont="1" applyFill="1" applyBorder="1"/>
    <xf numFmtId="0" fontId="30" fillId="13" borderId="11" xfId="0" applyFont="1" applyFill="1" applyBorder="1"/>
    <xf numFmtId="2" fontId="31" fillId="0" borderId="0" xfId="0" applyNumberFormat="1" applyFont="1" applyBorder="1" applyAlignment="1">
      <alignment horizontal="center"/>
    </xf>
    <xf numFmtId="0" fontId="30" fillId="13" borderId="6" xfId="0" applyFont="1" applyFill="1" applyBorder="1"/>
    <xf numFmtId="0" fontId="31" fillId="2" borderId="0" xfId="0" applyFont="1" applyFill="1"/>
    <xf numFmtId="1" fontId="35" fillId="2" borderId="0" xfId="0" applyNumberFormat="1" applyFont="1" applyFill="1" applyBorder="1" applyAlignment="1">
      <alignment horizontal="center"/>
    </xf>
    <xf numFmtId="0" fontId="36" fillId="2" borderId="0" xfId="0" applyFont="1" applyFill="1" applyBorder="1"/>
    <xf numFmtId="0" fontId="36" fillId="2" borderId="0" xfId="0" applyFont="1" applyFill="1"/>
    <xf numFmtId="0" fontId="36" fillId="2" borderId="0" xfId="0" applyFont="1" applyFill="1" applyAlignment="1">
      <alignment horizontal="center"/>
    </xf>
    <xf numFmtId="0" fontId="23" fillId="11" borderId="15" xfId="0" applyFont="1" applyFill="1" applyBorder="1" applyAlignment="1">
      <alignment horizontal="center" vertical="center"/>
    </xf>
    <xf numFmtId="0" fontId="23" fillId="11" borderId="40" xfId="0" applyFont="1" applyFill="1" applyBorder="1" applyAlignment="1">
      <alignment horizontal="center" vertical="center"/>
    </xf>
    <xf numFmtId="0" fontId="23" fillId="11" borderId="41" xfId="0" applyFont="1" applyFill="1" applyBorder="1" applyAlignment="1">
      <alignment horizontal="center" vertical="center"/>
    </xf>
    <xf numFmtId="0" fontId="23" fillId="11" borderId="36" xfId="0" applyFont="1" applyFill="1" applyBorder="1" applyAlignment="1">
      <alignment horizontal="center" vertical="center"/>
    </xf>
    <xf numFmtId="0" fontId="23" fillId="11" borderId="38" xfId="0" applyFont="1" applyFill="1" applyBorder="1" applyAlignment="1">
      <alignment horizontal="center" vertical="center"/>
    </xf>
    <xf numFmtId="0" fontId="23" fillId="11" borderId="5" xfId="0" applyFont="1" applyFill="1" applyBorder="1" applyAlignment="1">
      <alignment horizontal="center" vertical="center"/>
    </xf>
    <xf numFmtId="0" fontId="23" fillId="11" borderId="1" xfId="0" applyFont="1" applyFill="1" applyBorder="1" applyAlignment="1">
      <alignment horizontal="center" vertical="center"/>
    </xf>
    <xf numFmtId="0" fontId="23" fillId="11" borderId="33" xfId="0" applyFont="1" applyFill="1" applyBorder="1" applyAlignment="1">
      <alignment horizontal="center" vertical="center"/>
    </xf>
    <xf numFmtId="0" fontId="23" fillId="11" borderId="24" xfId="0" applyFont="1" applyFill="1" applyBorder="1" applyAlignment="1">
      <alignment horizontal="center" vertical="center"/>
    </xf>
    <xf numFmtId="0" fontId="23" fillId="11" borderId="37" xfId="0" applyFont="1" applyFill="1" applyBorder="1" applyAlignment="1">
      <alignment horizontal="center" vertical="center"/>
    </xf>
    <xf numFmtId="0" fontId="23" fillId="11" borderId="22" xfId="0" applyFont="1" applyFill="1" applyBorder="1" applyAlignment="1">
      <alignment horizontal="center" vertical="center"/>
    </xf>
    <xf numFmtId="0" fontId="23" fillId="11" borderId="26" xfId="0" applyFont="1" applyFill="1" applyBorder="1" applyAlignment="1">
      <alignment horizontal="center" vertical="center"/>
    </xf>
    <xf numFmtId="1" fontId="23" fillId="9" borderId="40" xfId="0" applyNumberFormat="1" applyFont="1" applyFill="1" applyBorder="1" applyAlignment="1">
      <alignment horizontal="center" vertical="center"/>
    </xf>
    <xf numFmtId="1" fontId="23" fillId="5" borderId="31" xfId="1" applyNumberFormat="1" applyFont="1" applyFill="1" applyBorder="1" applyAlignment="1">
      <alignment horizontal="center" vertical="center"/>
    </xf>
    <xf numFmtId="1" fontId="23" fillId="5" borderId="39" xfId="1" applyNumberFormat="1" applyFont="1" applyFill="1" applyBorder="1" applyAlignment="1">
      <alignment horizontal="center" vertical="center"/>
    </xf>
    <xf numFmtId="0" fontId="17" fillId="13" borderId="19" xfId="0" applyFont="1" applyFill="1" applyBorder="1" applyAlignment="1">
      <alignment vertical="center" wrapText="1"/>
    </xf>
    <xf numFmtId="0" fontId="17" fillId="13" borderId="47" xfId="0" applyFont="1" applyFill="1" applyBorder="1" applyAlignment="1">
      <alignment horizontal="center" vertical="center" wrapText="1"/>
    </xf>
    <xf numFmtId="164" fontId="17" fillId="7" borderId="20" xfId="0" applyNumberFormat="1" applyFont="1" applyFill="1" applyBorder="1" applyAlignment="1">
      <alignment horizontal="center" vertical="center" wrapText="1"/>
    </xf>
    <xf numFmtId="0" fontId="23" fillId="13" borderId="18" xfId="0" applyFont="1" applyFill="1" applyBorder="1" applyAlignment="1" applyProtection="1">
      <alignment horizontal="center" vertical="center" wrapText="1"/>
      <protection hidden="1"/>
    </xf>
    <xf numFmtId="0" fontId="23" fillId="13" borderId="1" xfId="0" applyFont="1" applyFill="1" applyBorder="1" applyAlignment="1" applyProtection="1">
      <alignment horizontal="center" vertical="center"/>
      <protection hidden="1"/>
    </xf>
    <xf numFmtId="0" fontId="23" fillId="13" borderId="22" xfId="0" applyFont="1" applyFill="1" applyBorder="1" applyAlignment="1" applyProtection="1">
      <alignment horizontal="center" vertical="center"/>
      <protection hidden="1"/>
    </xf>
    <xf numFmtId="0" fontId="23" fillId="13" borderId="23" xfId="0" applyFont="1" applyFill="1" applyBorder="1" applyAlignment="1" applyProtection="1">
      <alignment horizontal="center" vertical="center" wrapText="1"/>
      <protection hidden="1"/>
    </xf>
    <xf numFmtId="0" fontId="23" fillId="13" borderId="25" xfId="0" applyFont="1" applyFill="1" applyBorder="1" applyAlignment="1" applyProtection="1">
      <alignment horizontal="center" vertical="center"/>
      <protection hidden="1"/>
    </xf>
    <xf numFmtId="0" fontId="23" fillId="13" borderId="26" xfId="0" applyFont="1" applyFill="1" applyBorder="1" applyAlignment="1" applyProtection="1">
      <alignment horizontal="center" vertical="center"/>
      <protection hidden="1"/>
    </xf>
    <xf numFmtId="0" fontId="18" fillId="13" borderId="18" xfId="0" applyFont="1" applyFill="1" applyBorder="1" applyAlignment="1">
      <alignment vertical="center" wrapText="1"/>
    </xf>
    <xf numFmtId="1" fontId="23" fillId="13" borderId="1" xfId="0" applyNumberFormat="1" applyFont="1" applyFill="1" applyBorder="1" applyAlignment="1" applyProtection="1">
      <alignment horizontal="center" vertical="center" wrapText="1"/>
      <protection hidden="1"/>
    </xf>
    <xf numFmtId="164" fontId="23" fillId="13" borderId="1" xfId="0" applyNumberFormat="1" applyFont="1" applyFill="1" applyBorder="1" applyAlignment="1" applyProtection="1">
      <alignment horizontal="center" vertical="center" wrapText="1"/>
      <protection hidden="1"/>
    </xf>
    <xf numFmtId="0" fontId="18" fillId="13" borderId="23" xfId="0" applyFont="1" applyFill="1" applyBorder="1" applyAlignment="1">
      <alignment vertical="center" wrapText="1"/>
    </xf>
    <xf numFmtId="1" fontId="23" fillId="13" borderId="25" xfId="0" applyNumberFormat="1" applyFont="1" applyFill="1" applyBorder="1" applyAlignment="1" applyProtection="1">
      <alignment horizontal="center" vertical="center" wrapText="1"/>
      <protection hidden="1"/>
    </xf>
    <xf numFmtId="164" fontId="23" fillId="13" borderId="25" xfId="0" applyNumberFormat="1" applyFont="1" applyFill="1" applyBorder="1" applyAlignment="1" applyProtection="1">
      <alignment horizontal="center" vertical="center" wrapText="1"/>
      <protection hidden="1"/>
    </xf>
    <xf numFmtId="164" fontId="21" fillId="13" borderId="41" xfId="0" applyNumberFormat="1" applyFont="1" applyFill="1" applyBorder="1" applyAlignment="1">
      <alignment horizontal="center" vertical="center"/>
    </xf>
    <xf numFmtId="164" fontId="23" fillId="13" borderId="45" xfId="0" applyNumberFormat="1" applyFont="1" applyFill="1" applyBorder="1" applyAlignment="1">
      <alignment horizontal="left" vertical="center"/>
    </xf>
    <xf numFmtId="0" fontId="2" fillId="11" borderId="0" xfId="0" applyFont="1" applyFill="1"/>
    <xf numFmtId="0" fontId="2" fillId="11" borderId="0" xfId="0" applyFont="1" applyFill="1" applyAlignment="1">
      <alignment wrapText="1"/>
    </xf>
    <xf numFmtId="0" fontId="4" fillId="11" borderId="0" xfId="0" applyFont="1" applyFill="1"/>
    <xf numFmtId="0" fontId="2" fillId="11" borderId="0" xfId="0" applyFont="1" applyFill="1" applyAlignment="1">
      <alignment vertical="top" wrapText="1"/>
    </xf>
    <xf numFmtId="0" fontId="23" fillId="3" borderId="36" xfId="0" applyFont="1" applyFill="1" applyBorder="1" applyAlignment="1" applyProtection="1">
      <alignment horizontal="center" vertical="center"/>
      <protection locked="0"/>
    </xf>
    <xf numFmtId="0" fontId="23" fillId="3" borderId="33" xfId="0" applyFont="1" applyFill="1" applyBorder="1" applyAlignment="1" applyProtection="1">
      <alignment horizontal="center" vertical="center"/>
      <protection locked="0"/>
    </xf>
    <xf numFmtId="0" fontId="23" fillId="3" borderId="34" xfId="0" applyFont="1" applyFill="1" applyBorder="1" applyAlignment="1" applyProtection="1">
      <alignment horizontal="center" vertical="center"/>
      <protection locked="0"/>
    </xf>
    <xf numFmtId="0" fontId="23" fillId="3" borderId="39" xfId="0" applyFont="1" applyFill="1" applyBorder="1" applyAlignment="1" applyProtection="1">
      <alignment horizontal="center" vertical="center"/>
      <protection locked="0"/>
    </xf>
    <xf numFmtId="165" fontId="20" fillId="3" borderId="43" xfId="0" applyNumberFormat="1" applyFont="1" applyFill="1" applyBorder="1" applyAlignment="1" applyProtection="1">
      <alignment horizontal="center" vertical="center"/>
      <protection locked="0"/>
    </xf>
    <xf numFmtId="165" fontId="19" fillId="3" borderId="43" xfId="0" applyNumberFormat="1" applyFont="1" applyFill="1" applyBorder="1" applyAlignment="1" applyProtection="1">
      <alignment horizontal="center" vertical="center"/>
      <protection locked="0"/>
    </xf>
    <xf numFmtId="0" fontId="0" fillId="7" borderId="11" xfId="0" applyFont="1" applyFill="1" applyBorder="1" applyAlignment="1">
      <alignment horizontal="center"/>
    </xf>
    <xf numFmtId="0" fontId="11" fillId="7" borderId="8" xfId="0" applyFont="1" applyFill="1" applyBorder="1" applyAlignment="1">
      <alignment horizontal="center" wrapText="1"/>
    </xf>
    <xf numFmtId="0" fontId="11" fillId="7" borderId="7" xfId="0" applyFont="1" applyFill="1" applyBorder="1" applyAlignment="1">
      <alignment horizontal="center" wrapText="1"/>
    </xf>
    <xf numFmtId="0" fontId="11" fillId="7" borderId="9" xfId="0" applyFont="1" applyFill="1" applyBorder="1" applyAlignment="1">
      <alignment horizontal="center" wrapText="1"/>
    </xf>
    <xf numFmtId="0" fontId="11" fillId="7" borderId="10" xfId="0" applyFont="1" applyFill="1" applyBorder="1" applyAlignment="1">
      <alignment horizontal="center" wrapText="1"/>
    </xf>
    <xf numFmtId="0" fontId="11" fillId="7" borderId="0" xfId="0" applyFont="1" applyFill="1" applyAlignment="1">
      <alignment horizontal="center" wrapText="1"/>
    </xf>
    <xf numFmtId="0" fontId="11" fillId="7" borderId="11" xfId="0" applyFont="1" applyFill="1" applyBorder="1" applyAlignment="1">
      <alignment horizontal="center" wrapText="1"/>
    </xf>
    <xf numFmtId="0" fontId="11" fillId="7" borderId="12" xfId="0" applyFont="1" applyFill="1" applyBorder="1" applyAlignment="1">
      <alignment horizontal="center" wrapText="1"/>
    </xf>
    <xf numFmtId="0" fontId="11" fillId="7" borderId="6" xfId="0" applyFont="1" applyFill="1" applyBorder="1" applyAlignment="1">
      <alignment horizontal="center" wrapText="1"/>
    </xf>
    <xf numFmtId="0" fontId="11" fillId="7" borderId="13" xfId="0" applyFont="1" applyFill="1" applyBorder="1" applyAlignment="1">
      <alignment horizontal="center" wrapText="1"/>
    </xf>
    <xf numFmtId="0" fontId="0" fillId="7" borderId="10" xfId="0" applyFont="1" applyFill="1" applyBorder="1" applyAlignment="1">
      <alignment horizontal="center"/>
    </xf>
    <xf numFmtId="0" fontId="0" fillId="7" borderId="0" xfId="0" applyFont="1" applyFill="1" applyAlignment="1">
      <alignment horizontal="center"/>
    </xf>
    <xf numFmtId="0" fontId="7" fillId="7" borderId="0" xfId="0" applyFont="1" applyFill="1" applyAlignment="1">
      <alignment horizontal="center" wrapText="1"/>
    </xf>
    <xf numFmtId="0" fontId="25" fillId="7" borderId="0" xfId="0" applyFont="1" applyFill="1" applyAlignment="1">
      <alignment horizontal="center" vertical="top"/>
    </xf>
    <xf numFmtId="0" fontId="13" fillId="0" borderId="28" xfId="2" applyFont="1" applyFill="1" applyBorder="1" applyAlignment="1">
      <alignment horizontal="center" vertical="center"/>
    </xf>
    <xf numFmtId="0" fontId="13" fillId="0" borderId="29" xfId="2" applyFont="1" applyFill="1" applyBorder="1" applyAlignment="1">
      <alignment horizontal="center" vertical="center"/>
    </xf>
    <xf numFmtId="0" fontId="13" fillId="0" borderId="44" xfId="2" applyFont="1" applyFill="1" applyBorder="1" applyAlignment="1">
      <alignment horizontal="center" vertical="center"/>
    </xf>
    <xf numFmtId="0" fontId="9" fillId="7" borderId="8" xfId="0" applyFont="1" applyFill="1" applyBorder="1" applyAlignment="1">
      <alignment horizontal="left" vertical="center" wrapText="1"/>
    </xf>
    <xf numFmtId="0" fontId="9" fillId="7" borderId="7" xfId="0" applyFont="1" applyFill="1" applyBorder="1" applyAlignment="1">
      <alignment horizontal="left" vertical="center" wrapText="1"/>
    </xf>
    <xf numFmtId="0" fontId="9" fillId="7" borderId="9" xfId="0" applyFont="1" applyFill="1" applyBorder="1" applyAlignment="1">
      <alignment horizontal="left" vertical="center" wrapText="1"/>
    </xf>
    <xf numFmtId="0" fontId="9" fillId="7" borderId="10" xfId="0" applyFont="1" applyFill="1" applyBorder="1" applyAlignment="1">
      <alignment horizontal="left" vertical="center" wrapText="1"/>
    </xf>
    <xf numFmtId="0" fontId="9" fillId="7" borderId="0" xfId="0" applyFont="1" applyFill="1" applyBorder="1" applyAlignment="1">
      <alignment horizontal="left" vertical="center" wrapText="1"/>
    </xf>
    <xf numFmtId="0" fontId="9" fillId="7" borderId="11" xfId="0" applyFont="1" applyFill="1" applyBorder="1" applyAlignment="1">
      <alignment horizontal="left" vertical="center" wrapText="1"/>
    </xf>
    <xf numFmtId="0" fontId="9" fillId="7" borderId="12" xfId="0" applyFont="1" applyFill="1" applyBorder="1" applyAlignment="1">
      <alignment horizontal="left" vertical="center" wrapText="1"/>
    </xf>
    <xf numFmtId="0" fontId="9" fillId="7" borderId="6" xfId="0" applyFont="1" applyFill="1" applyBorder="1" applyAlignment="1">
      <alignment horizontal="left" vertical="center" wrapText="1"/>
    </xf>
    <xf numFmtId="0" fontId="9" fillId="7" borderId="13"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24" fillId="7" borderId="7" xfId="0" applyFont="1" applyFill="1" applyBorder="1" applyAlignment="1">
      <alignment horizontal="left" vertical="center" wrapText="1"/>
    </xf>
    <xf numFmtId="0" fontId="24" fillId="7" borderId="9" xfId="0" applyFont="1" applyFill="1" applyBorder="1" applyAlignment="1">
      <alignment horizontal="left" vertical="center" wrapText="1"/>
    </xf>
    <xf numFmtId="0" fontId="30" fillId="2" borderId="0" xfId="0" applyFont="1" applyFill="1" applyAlignment="1">
      <alignment horizontal="left" wrapText="1"/>
    </xf>
    <xf numFmtId="0" fontId="30" fillId="2" borderId="0" xfId="0" applyFont="1" applyFill="1" applyBorder="1" applyAlignment="1">
      <alignment horizontal="left" wrapText="1"/>
    </xf>
    <xf numFmtId="0" fontId="30" fillId="7" borderId="27" xfId="0" applyFont="1" applyFill="1" applyBorder="1" applyAlignment="1">
      <alignment horizontal="center" textRotation="90"/>
    </xf>
    <xf numFmtId="0" fontId="18" fillId="7" borderId="46" xfId="0" applyFont="1" applyFill="1" applyBorder="1" applyAlignment="1">
      <alignment horizontal="center" vertical="center" wrapText="1"/>
    </xf>
    <xf numFmtId="0" fontId="18" fillId="7" borderId="19" xfId="0" applyFont="1" applyFill="1" applyBorder="1" applyAlignment="1">
      <alignment horizontal="center" vertical="center" wrapText="1"/>
    </xf>
    <xf numFmtId="0" fontId="18" fillId="7" borderId="17"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7" borderId="20" xfId="0" applyFont="1" applyFill="1" applyBorder="1" applyAlignment="1">
      <alignment horizontal="center" vertical="center" wrapText="1"/>
    </xf>
    <xf numFmtId="0" fontId="18" fillId="7" borderId="21" xfId="0" applyFont="1" applyFill="1" applyBorder="1" applyAlignment="1">
      <alignment horizontal="center" vertical="center" wrapText="1"/>
    </xf>
    <xf numFmtId="0" fontId="16" fillId="13" borderId="0" xfId="0" applyFont="1" applyFill="1" applyBorder="1" applyAlignment="1">
      <alignment horizontal="left" vertical="center" wrapText="1"/>
    </xf>
    <xf numFmtId="0" fontId="16" fillId="13" borderId="6" xfId="0" applyFont="1" applyFill="1" applyBorder="1" applyAlignment="1">
      <alignment horizontal="left" vertical="center" wrapText="1"/>
    </xf>
    <xf numFmtId="0" fontId="17" fillId="2" borderId="0" xfId="0" applyFont="1" applyFill="1" applyBorder="1" applyAlignment="1">
      <alignment horizontal="left" vertical="top" wrapText="1"/>
    </xf>
    <xf numFmtId="0" fontId="18" fillId="3" borderId="5" xfId="0" applyFont="1" applyFill="1" applyBorder="1" applyAlignment="1">
      <alignment horizontal="left" wrapText="1"/>
    </xf>
    <xf numFmtId="0" fontId="17" fillId="2" borderId="0" xfId="0" applyFont="1" applyFill="1" applyAlignment="1">
      <alignment horizontal="left" vertical="center" wrapText="1" indent="1"/>
    </xf>
    <xf numFmtId="0" fontId="18" fillId="7" borderId="1" xfId="0" applyFont="1" applyFill="1" applyBorder="1" applyAlignment="1">
      <alignment horizontal="right" vertical="center" wrapText="1"/>
    </xf>
    <xf numFmtId="0" fontId="18" fillId="7" borderId="37" xfId="0" applyFont="1" applyFill="1" applyBorder="1" applyAlignment="1">
      <alignment horizontal="right" vertical="center" wrapText="1"/>
    </xf>
    <xf numFmtId="0" fontId="16" fillId="7" borderId="7" xfId="0" applyFont="1" applyFill="1" applyBorder="1" applyAlignment="1">
      <alignment horizontal="left" wrapText="1"/>
    </xf>
    <xf numFmtId="0" fontId="11" fillId="7" borderId="0" xfId="0" applyFont="1" applyFill="1" applyBorder="1" applyAlignment="1">
      <alignment horizontal="left" wrapText="1"/>
    </xf>
    <xf numFmtId="0" fontId="28" fillId="13" borderId="7" xfId="0" applyFont="1" applyFill="1" applyBorder="1" applyAlignment="1">
      <alignment horizontal="left"/>
    </xf>
    <xf numFmtId="0" fontId="28" fillId="13" borderId="0" xfId="0" applyFont="1" applyFill="1" applyBorder="1" applyAlignment="1">
      <alignment horizontal="left"/>
    </xf>
    <xf numFmtId="0" fontId="29" fillId="7" borderId="7" xfId="0" applyFont="1" applyFill="1" applyBorder="1" applyAlignment="1">
      <alignment horizontal="left" wrapText="1"/>
    </xf>
    <xf numFmtId="0" fontId="29" fillId="7" borderId="0" xfId="0" applyFont="1" applyFill="1" applyBorder="1" applyAlignment="1">
      <alignment horizontal="left" wrapText="1"/>
    </xf>
    <xf numFmtId="0" fontId="29" fillId="7" borderId="6" xfId="0" applyFont="1" applyFill="1" applyBorder="1" applyAlignment="1">
      <alignment horizontal="left" wrapText="1"/>
    </xf>
    <xf numFmtId="0" fontId="18" fillId="7" borderId="2" xfId="0" applyFont="1" applyFill="1" applyBorder="1" applyAlignment="1">
      <alignment horizontal="center" vertical="center"/>
    </xf>
    <xf numFmtId="0" fontId="18" fillId="7" borderId="37" xfId="0" applyFont="1" applyFill="1" applyBorder="1" applyAlignment="1">
      <alignment horizontal="center" vertical="center"/>
    </xf>
    <xf numFmtId="0" fontId="18" fillId="7" borderId="38" xfId="0" applyFont="1" applyFill="1" applyBorder="1" applyAlignment="1">
      <alignment horizontal="center" vertical="center"/>
    </xf>
    <xf numFmtId="0" fontId="23" fillId="9" borderId="5" xfId="0" applyFont="1" applyFill="1" applyBorder="1" applyAlignment="1">
      <alignment horizontal="center" vertical="center" wrapText="1"/>
    </xf>
    <xf numFmtId="0" fontId="30" fillId="13" borderId="10" xfId="0" applyFont="1" applyFill="1" applyBorder="1" applyAlignment="1">
      <alignment horizontal="center" textRotation="90"/>
    </xf>
    <xf numFmtId="0" fontId="16" fillId="13" borderId="7" xfId="0" applyFont="1" applyFill="1" applyBorder="1" applyAlignment="1">
      <alignment horizontal="left" wrapText="1"/>
    </xf>
    <xf numFmtId="0" fontId="18" fillId="7" borderId="14" xfId="0" applyFont="1" applyFill="1" applyBorder="1" applyAlignment="1">
      <alignment horizontal="right" vertical="center" wrapText="1"/>
    </xf>
    <xf numFmtId="0" fontId="18" fillId="7" borderId="45" xfId="0" applyFont="1" applyFill="1" applyBorder="1" applyAlignment="1">
      <alignment horizontal="right" vertical="center" wrapText="1"/>
    </xf>
    <xf numFmtId="0" fontId="18" fillId="7" borderId="16" xfId="0" applyFont="1" applyFill="1" applyBorder="1" applyAlignment="1">
      <alignment horizontal="center" vertical="center" wrapText="1"/>
    </xf>
    <xf numFmtId="0" fontId="18" fillId="13" borderId="17" xfId="0" applyFont="1" applyFill="1" applyBorder="1" applyAlignment="1">
      <alignment horizontal="right" vertical="center" wrapText="1"/>
    </xf>
    <xf numFmtId="0" fontId="18" fillId="13" borderId="20" xfId="0" applyFont="1" applyFill="1" applyBorder="1" applyAlignment="1">
      <alignment horizontal="right" vertical="center" wrapText="1"/>
    </xf>
    <xf numFmtId="0" fontId="18" fillId="13" borderId="9" xfId="0" applyFont="1" applyFill="1" applyBorder="1" applyAlignment="1">
      <alignment horizontal="left" vertical="center" wrapText="1"/>
    </xf>
    <xf numFmtId="0" fontId="18" fillId="13" borderId="21" xfId="0" applyFont="1" applyFill="1" applyBorder="1" applyAlignment="1">
      <alignment horizontal="left" vertical="center" wrapText="1"/>
    </xf>
    <xf numFmtId="0" fontId="17" fillId="2" borderId="0" xfId="0" applyFont="1" applyFill="1" applyAlignment="1">
      <alignment horizontal="left" vertical="center" wrapText="1"/>
    </xf>
    <xf numFmtId="0" fontId="11" fillId="7" borderId="0" xfId="0" applyFont="1" applyFill="1" applyBorder="1" applyAlignment="1">
      <alignment horizontal="center" wrapText="1"/>
    </xf>
    <xf numFmtId="0" fontId="6" fillId="10" borderId="28" xfId="0" applyFont="1" applyFill="1" applyBorder="1" applyAlignment="1">
      <alignment horizontal="center" wrapText="1"/>
    </xf>
    <xf numFmtId="0" fontId="6" fillId="10" borderId="29" xfId="0" applyFont="1" applyFill="1" applyBorder="1" applyAlignment="1">
      <alignment horizontal="center" wrapText="1"/>
    </xf>
    <xf numFmtId="0" fontId="6" fillId="10" borderId="7" xfId="0" applyFont="1" applyFill="1" applyBorder="1" applyAlignment="1">
      <alignment horizontal="center" wrapText="1"/>
    </xf>
    <xf numFmtId="0" fontId="6" fillId="10" borderId="9" xfId="0" applyFont="1" applyFill="1" applyBorder="1" applyAlignment="1">
      <alignment horizontal="center" wrapText="1"/>
    </xf>
  </cellXfs>
  <cellStyles count="3">
    <cellStyle name="Hyperkobling" xfId="2" builtinId="8"/>
    <cellStyle name="Normal" xfId="0" builtinId="0"/>
    <cellStyle name="Prosent" xfId="1" builtinId="5"/>
  </cellStyles>
  <dxfs count="18">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2CC"/>
      <color rgb="FFFFFF99"/>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269718</xdr:colOff>
      <xdr:row>0</xdr:row>
      <xdr:rowOff>238483</xdr:rowOff>
    </xdr:from>
    <xdr:to>
      <xdr:col>7</xdr:col>
      <xdr:colOff>1097753</xdr:colOff>
      <xdr:row>0</xdr:row>
      <xdr:rowOff>3053347</xdr:rowOff>
    </xdr:to>
    <xdr:pic>
      <xdr:nvPicPr>
        <xdr:cNvPr id="2" name="Bilde 1">
          <a:extLst>
            <a:ext uri="{FF2B5EF4-FFF2-40B4-BE49-F238E27FC236}">
              <a16:creationId xmlns:a16="http://schemas.microsoft.com/office/drawing/2014/main" id="{F72AFAC6-DB8F-4AD1-8DEB-FCCE16C23C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31943" y="238483"/>
          <a:ext cx="2199635" cy="2809421"/>
        </a:xfrm>
        <a:prstGeom prst="rect">
          <a:avLst/>
        </a:prstGeom>
      </xdr:spPr>
    </xdr:pic>
    <xdr:clientData/>
  </xdr:twoCellAnchor>
  <xdr:twoCellAnchor editAs="oneCell">
    <xdr:from>
      <xdr:col>1</xdr:col>
      <xdr:colOff>161532</xdr:colOff>
      <xdr:row>19</xdr:row>
      <xdr:rowOff>23274</xdr:rowOff>
    </xdr:from>
    <xdr:to>
      <xdr:col>4</xdr:col>
      <xdr:colOff>164414</xdr:colOff>
      <xdr:row>21</xdr:row>
      <xdr:rowOff>211902</xdr:rowOff>
    </xdr:to>
    <xdr:pic>
      <xdr:nvPicPr>
        <xdr:cNvPr id="3" name="Bilde 2">
          <a:extLst>
            <a:ext uri="{FF2B5EF4-FFF2-40B4-BE49-F238E27FC236}">
              <a16:creationId xmlns:a16="http://schemas.microsoft.com/office/drawing/2014/main" id="{1D46D440-7B55-4E19-8FD7-E90A4D18B5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837" y="10506155"/>
          <a:ext cx="1907882" cy="1394052"/>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19</xdr:col>
      <xdr:colOff>25086</xdr:colOff>
      <xdr:row>30</xdr:row>
      <xdr:rowOff>55807</xdr:rowOff>
    </xdr:to>
    <xdr:pic>
      <xdr:nvPicPr>
        <xdr:cNvPr id="2" name="Picture 1">
          <a:extLst>
            <a:ext uri="{FF2B5EF4-FFF2-40B4-BE49-F238E27FC236}">
              <a16:creationId xmlns:a16="http://schemas.microsoft.com/office/drawing/2014/main" id="{D9F54FB4-CDFE-4737-84AE-7AB71E64EF79}"/>
            </a:ext>
          </a:extLst>
        </xdr:cNvPr>
        <xdr:cNvPicPr>
          <a:picLocks noChangeAspect="1"/>
        </xdr:cNvPicPr>
      </xdr:nvPicPr>
      <xdr:blipFill rotWithShape="1">
        <a:blip xmlns:r="http://schemas.openxmlformats.org/officeDocument/2006/relationships" r:embed="rId1"/>
        <a:srcRect l="1" r="12809"/>
        <a:stretch/>
      </xdr:blipFill>
      <xdr:spPr>
        <a:xfrm>
          <a:off x="9982200" y="373380"/>
          <a:ext cx="4901886" cy="65632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4</xdr:row>
      <xdr:rowOff>1548594</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pageSetUpPr fitToPage="1"/>
  </sheetPr>
  <dimension ref="A1:AZ305"/>
  <sheetViews>
    <sheetView topLeftCell="A4" zoomScale="80" zoomScaleNormal="80" workbookViewId="0">
      <selection activeCell="B9" sqref="B9:L10"/>
    </sheetView>
  </sheetViews>
  <sheetFormatPr baseColWidth="10" defaultColWidth="0" defaultRowHeight="21" zeroHeight="1" x14ac:dyDescent="0.25"/>
  <cols>
    <col min="1" max="1" width="3.33203125" style="31" customWidth="1"/>
    <col min="2" max="2" width="4.33203125" style="32" customWidth="1"/>
    <col min="3" max="7" width="10.33203125" style="32" customWidth="1"/>
    <col min="8" max="8" width="17" style="32" customWidth="1"/>
    <col min="9" max="11" width="10.33203125" style="32" customWidth="1"/>
    <col min="12" max="12" width="22" style="32" customWidth="1"/>
    <col min="13" max="13" width="8.6640625" style="31" customWidth="1"/>
    <col min="14" max="52" width="0" style="32" hidden="1" customWidth="1"/>
    <col min="53" max="16384" width="8.6640625" style="32" hidden="1"/>
  </cols>
  <sheetData>
    <row r="1" spans="1:13" ht="252.75" customHeight="1" x14ac:dyDescent="0.25">
      <c r="A1" s="66"/>
      <c r="B1" s="201"/>
      <c r="C1" s="201"/>
      <c r="D1" s="201"/>
      <c r="E1" s="201"/>
      <c r="F1" s="201"/>
      <c r="G1" s="201"/>
      <c r="H1" s="201"/>
      <c r="I1" s="201"/>
      <c r="J1" s="201"/>
      <c r="K1" s="201"/>
      <c r="L1" s="201"/>
      <c r="M1" s="201"/>
    </row>
    <row r="2" spans="1:13" ht="17.75" customHeight="1" thickBot="1" x14ac:dyDescent="0.3">
      <c r="A2" s="66"/>
      <c r="B2" s="201"/>
      <c r="C2" s="201"/>
      <c r="D2" s="201"/>
      <c r="E2" s="201"/>
      <c r="F2" s="201"/>
      <c r="G2" s="201"/>
      <c r="H2" s="201"/>
      <c r="I2" s="201"/>
      <c r="J2" s="201"/>
      <c r="K2" s="201"/>
      <c r="L2" s="201"/>
      <c r="M2" s="201"/>
    </row>
    <row r="3" spans="1:13" ht="17.75" customHeight="1" x14ac:dyDescent="0.25">
      <c r="A3" s="190"/>
      <c r="B3" s="191" t="s">
        <v>70</v>
      </c>
      <c r="C3" s="192"/>
      <c r="D3" s="192"/>
      <c r="E3" s="192"/>
      <c r="F3" s="192"/>
      <c r="G3" s="192"/>
      <c r="H3" s="192"/>
      <c r="I3" s="192"/>
      <c r="J3" s="192"/>
      <c r="K3" s="192"/>
      <c r="L3" s="193"/>
      <c r="M3" s="200"/>
    </row>
    <row r="4" spans="1:13" ht="28.5" customHeight="1" x14ac:dyDescent="0.25">
      <c r="A4" s="190"/>
      <c r="B4" s="194"/>
      <c r="C4" s="195"/>
      <c r="D4" s="195"/>
      <c r="E4" s="195"/>
      <c r="F4" s="195"/>
      <c r="G4" s="195"/>
      <c r="H4" s="195"/>
      <c r="I4" s="195"/>
      <c r="J4" s="195"/>
      <c r="K4" s="195"/>
      <c r="L4" s="196"/>
      <c r="M4" s="200"/>
    </row>
    <row r="5" spans="1:13" ht="33.5" customHeight="1" x14ac:dyDescent="0.25">
      <c r="A5" s="190"/>
      <c r="B5" s="194"/>
      <c r="C5" s="195"/>
      <c r="D5" s="195"/>
      <c r="E5" s="195"/>
      <c r="F5" s="195"/>
      <c r="G5" s="195"/>
      <c r="H5" s="195"/>
      <c r="I5" s="195"/>
      <c r="J5" s="195"/>
      <c r="K5" s="195"/>
      <c r="L5" s="196"/>
      <c r="M5" s="200"/>
    </row>
    <row r="6" spans="1:13" ht="14.75" customHeight="1" thickBot="1" x14ac:dyDescent="0.3">
      <c r="A6" s="190"/>
      <c r="B6" s="197"/>
      <c r="C6" s="198"/>
      <c r="D6" s="198"/>
      <c r="E6" s="198"/>
      <c r="F6" s="198"/>
      <c r="G6" s="198"/>
      <c r="H6" s="198"/>
      <c r="I6" s="198"/>
      <c r="J6" s="198"/>
      <c r="K6" s="198"/>
      <c r="L6" s="199"/>
      <c r="M6" s="200"/>
    </row>
    <row r="7" spans="1:13" ht="36" customHeight="1" thickBot="1" x14ac:dyDescent="0.3">
      <c r="A7" s="201"/>
      <c r="B7" s="201"/>
      <c r="C7" s="201"/>
      <c r="D7" s="201"/>
      <c r="E7" s="201"/>
      <c r="F7" s="201"/>
      <c r="G7" s="201"/>
      <c r="H7" s="201"/>
      <c r="I7" s="201"/>
      <c r="J7" s="201"/>
      <c r="K7" s="201"/>
      <c r="L7" s="201"/>
      <c r="M7" s="201"/>
    </row>
    <row r="8" spans="1:13" ht="48" customHeight="1" x14ac:dyDescent="0.25">
      <c r="A8" s="66"/>
      <c r="B8" s="216" t="s">
        <v>58</v>
      </c>
      <c r="C8" s="217"/>
      <c r="D8" s="217"/>
      <c r="E8" s="217"/>
      <c r="F8" s="217"/>
      <c r="G8" s="217"/>
      <c r="H8" s="217"/>
      <c r="I8" s="217"/>
      <c r="J8" s="217"/>
      <c r="K8" s="217"/>
      <c r="L8" s="218"/>
      <c r="M8" s="66"/>
    </row>
    <row r="9" spans="1:13" ht="18" customHeight="1" x14ac:dyDescent="0.25">
      <c r="A9" s="66"/>
      <c r="B9" s="210" t="s">
        <v>59</v>
      </c>
      <c r="C9" s="211"/>
      <c r="D9" s="211"/>
      <c r="E9" s="211"/>
      <c r="F9" s="211"/>
      <c r="G9" s="211"/>
      <c r="H9" s="211"/>
      <c r="I9" s="211"/>
      <c r="J9" s="211"/>
      <c r="K9" s="211"/>
      <c r="L9" s="212"/>
      <c r="M9" s="66"/>
    </row>
    <row r="10" spans="1:13" ht="27" customHeight="1" x14ac:dyDescent="0.25">
      <c r="A10" s="66"/>
      <c r="B10" s="210"/>
      <c r="C10" s="211"/>
      <c r="D10" s="211"/>
      <c r="E10" s="211"/>
      <c r="F10" s="211"/>
      <c r="G10" s="211"/>
      <c r="H10" s="211"/>
      <c r="I10" s="211"/>
      <c r="J10" s="211"/>
      <c r="K10" s="211"/>
      <c r="L10" s="212"/>
      <c r="M10" s="66"/>
    </row>
    <row r="11" spans="1:13" ht="49" customHeight="1" x14ac:dyDescent="0.25">
      <c r="A11" s="66"/>
      <c r="B11" s="210" t="s">
        <v>68</v>
      </c>
      <c r="C11" s="211"/>
      <c r="D11" s="211"/>
      <c r="E11" s="211"/>
      <c r="F11" s="211"/>
      <c r="G11" s="211"/>
      <c r="H11" s="211"/>
      <c r="I11" s="211"/>
      <c r="J11" s="211"/>
      <c r="K11" s="211"/>
      <c r="L11" s="212"/>
      <c r="M11" s="66"/>
    </row>
    <row r="12" spans="1:13" s="31" customFormat="1" ht="109" customHeight="1" thickBot="1" x14ac:dyDescent="0.3">
      <c r="A12" s="66"/>
      <c r="B12" s="213"/>
      <c r="C12" s="214"/>
      <c r="D12" s="214"/>
      <c r="E12" s="214"/>
      <c r="F12" s="214"/>
      <c r="G12" s="214"/>
      <c r="H12" s="214"/>
      <c r="I12" s="214"/>
      <c r="J12" s="214"/>
      <c r="K12" s="214"/>
      <c r="L12" s="215"/>
      <c r="M12" s="66"/>
    </row>
    <row r="13" spans="1:13" s="33" customFormat="1" ht="22" customHeight="1" thickBot="1" x14ac:dyDescent="0.3">
      <c r="A13" s="67"/>
      <c r="B13" s="68"/>
      <c r="C13" s="68"/>
      <c r="D13" s="68"/>
      <c r="E13" s="68"/>
      <c r="F13" s="68"/>
      <c r="G13" s="68"/>
      <c r="H13" s="68"/>
      <c r="I13" s="68"/>
      <c r="J13" s="68"/>
      <c r="K13" s="68"/>
      <c r="L13" s="68"/>
      <c r="M13" s="67"/>
    </row>
    <row r="14" spans="1:13" s="33" customFormat="1" ht="18" customHeight="1" x14ac:dyDescent="0.25">
      <c r="A14" s="66"/>
      <c r="B14" s="207" t="s">
        <v>69</v>
      </c>
      <c r="C14" s="208"/>
      <c r="D14" s="208"/>
      <c r="E14" s="208"/>
      <c r="F14" s="208"/>
      <c r="G14" s="208"/>
      <c r="H14" s="208"/>
      <c r="I14" s="208"/>
      <c r="J14" s="208"/>
      <c r="K14" s="208"/>
      <c r="L14" s="209"/>
      <c r="M14" s="66"/>
    </row>
    <row r="15" spans="1:13" s="33" customFormat="1" ht="62" customHeight="1" x14ac:dyDescent="0.25">
      <c r="A15" s="66"/>
      <c r="B15" s="210"/>
      <c r="C15" s="211"/>
      <c r="D15" s="211"/>
      <c r="E15" s="211"/>
      <c r="F15" s="211"/>
      <c r="G15" s="211"/>
      <c r="H15" s="211"/>
      <c r="I15" s="211"/>
      <c r="J15" s="211"/>
      <c r="K15" s="211"/>
      <c r="L15" s="212"/>
      <c r="M15" s="66"/>
    </row>
    <row r="16" spans="1:13" s="33" customFormat="1" ht="18" customHeight="1" x14ac:dyDescent="0.25">
      <c r="A16" s="66"/>
      <c r="B16" s="210"/>
      <c r="C16" s="211"/>
      <c r="D16" s="211"/>
      <c r="E16" s="211"/>
      <c r="F16" s="211"/>
      <c r="G16" s="211"/>
      <c r="H16" s="211"/>
      <c r="I16" s="211"/>
      <c r="J16" s="211"/>
      <c r="K16" s="211"/>
      <c r="L16" s="212"/>
      <c r="M16" s="66"/>
    </row>
    <row r="17" spans="1:13" s="33" customFormat="1" ht="18" customHeight="1" thickBot="1" x14ac:dyDescent="0.3">
      <c r="A17" s="66"/>
      <c r="B17" s="213"/>
      <c r="C17" s="214"/>
      <c r="D17" s="214"/>
      <c r="E17" s="214"/>
      <c r="F17" s="214"/>
      <c r="G17" s="214"/>
      <c r="H17" s="214"/>
      <c r="I17" s="214"/>
      <c r="J17" s="214"/>
      <c r="K17" s="214"/>
      <c r="L17" s="215"/>
      <c r="M17" s="66"/>
    </row>
    <row r="18" spans="1:13" s="33" customFormat="1" ht="18" customHeight="1" x14ac:dyDescent="0.25">
      <c r="A18" s="66"/>
      <c r="M18" s="66"/>
    </row>
    <row r="19" spans="1:13" s="34" customFormat="1" ht="22" thickBot="1" x14ac:dyDescent="0.3">
      <c r="A19" s="66"/>
      <c r="B19" s="69"/>
      <c r="C19" s="69"/>
      <c r="D19" s="69"/>
      <c r="E19" s="69"/>
      <c r="F19" s="69"/>
      <c r="G19" s="69"/>
      <c r="H19" s="69"/>
      <c r="I19" s="69"/>
      <c r="J19" s="69"/>
      <c r="K19" s="69"/>
      <c r="L19" s="69"/>
      <c r="M19" s="66"/>
    </row>
    <row r="20" spans="1:13" s="34" customFormat="1" ht="48" customHeight="1" thickBot="1" x14ac:dyDescent="0.3">
      <c r="A20" s="66"/>
      <c r="B20" s="70"/>
      <c r="C20" s="70"/>
      <c r="D20" s="70"/>
      <c r="E20" s="70"/>
      <c r="F20" s="70"/>
      <c r="G20" s="204" t="s">
        <v>27</v>
      </c>
      <c r="H20" s="205"/>
      <c r="I20" s="206"/>
      <c r="J20" s="66"/>
      <c r="K20" s="66"/>
      <c r="L20" s="66"/>
      <c r="M20" s="66"/>
    </row>
    <row r="21" spans="1:13" s="34" customFormat="1" ht="47" customHeight="1" x14ac:dyDescent="0.25">
      <c r="A21" s="66"/>
      <c r="B21" s="70"/>
      <c r="C21" s="202" t="s">
        <v>72</v>
      </c>
      <c r="D21" s="202"/>
      <c r="E21" s="202"/>
      <c r="F21" s="202"/>
      <c r="G21" s="202"/>
      <c r="H21" s="202"/>
      <c r="I21" s="202"/>
      <c r="J21" s="202"/>
      <c r="K21" s="202"/>
      <c r="L21" s="202"/>
      <c r="M21" s="66"/>
    </row>
    <row r="22" spans="1:13" s="34" customFormat="1" ht="58.5" customHeight="1" x14ac:dyDescent="0.25">
      <c r="A22" s="66"/>
      <c r="C22" s="203" t="s">
        <v>71</v>
      </c>
      <c r="D22" s="203"/>
      <c r="E22" s="203"/>
      <c r="F22" s="203"/>
      <c r="G22" s="203"/>
      <c r="H22" s="203"/>
      <c r="I22" s="203"/>
      <c r="J22" s="203"/>
      <c r="K22" s="203"/>
      <c r="L22" s="203"/>
      <c r="M22" s="66"/>
    </row>
    <row r="23" spans="1:13" x14ac:dyDescent="0.25">
      <c r="A23" s="66"/>
      <c r="B23" s="66"/>
      <c r="C23" s="66"/>
      <c r="D23" s="66"/>
      <c r="E23" s="66"/>
      <c r="F23" s="66"/>
      <c r="G23" s="66"/>
      <c r="H23" s="66"/>
      <c r="I23" s="66"/>
      <c r="J23" s="66"/>
      <c r="K23" s="66"/>
      <c r="L23" s="66"/>
      <c r="M23" s="66"/>
    </row>
    <row r="24" spans="1:13" hidden="1" x14ac:dyDescent="0.25"/>
    <row r="25" spans="1:13" hidden="1" x14ac:dyDescent="0.25"/>
    <row r="26" spans="1:13" hidden="1" x14ac:dyDescent="0.25"/>
    <row r="27" spans="1:13" hidden="1" x14ac:dyDescent="0.25"/>
    <row r="28" spans="1:13" hidden="1" x14ac:dyDescent="0.25"/>
    <row r="29" spans="1:13" hidden="1" x14ac:dyDescent="0.25"/>
    <row r="30" spans="1:13" hidden="1" x14ac:dyDescent="0.25"/>
    <row r="31" spans="1:13" hidden="1" x14ac:dyDescent="0.25"/>
    <row r="32" spans="1:13"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x14ac:dyDescent="0.25"/>
  </sheetData>
  <sheetProtection algorithmName="SHA-512" hashValue="dFBVgqg739KVhrvFmWaLkGRalKg2t47xmSvRQk/+bdmUAkRzTUS0EflIH0Z01o0SCTMYGRYFK+Ivh/BvalK5sA==" saltValue="N906RfnTVCE08/p7qafwHQ==" spinCount="100000" sheet="1" objects="1" scenarios="1"/>
  <mergeCells count="12">
    <mergeCell ref="C22:L22"/>
    <mergeCell ref="B1:M2"/>
    <mergeCell ref="G20:I20"/>
    <mergeCell ref="B14:L17"/>
    <mergeCell ref="B8:L8"/>
    <mergeCell ref="B11:L12"/>
    <mergeCell ref="B9:L10"/>
    <mergeCell ref="A3:A6"/>
    <mergeCell ref="B3:L6"/>
    <mergeCell ref="M3:M6"/>
    <mergeCell ref="A7:M7"/>
    <mergeCell ref="C21:L21"/>
  </mergeCells>
  <hyperlinks>
    <hyperlink ref="G20:I20" location="'FULLSTENDIG TESTBATTERI'!C5" display="Gå til skåringen" xr:uid="{E90B5F2C-BDEF-4B11-BCBE-811A4172F47A}"/>
  </hyperlinks>
  <pageMargins left="0.7" right="0.7" top="0.75" bottom="0.75" header="0.3" footer="0.3"/>
  <pageSetup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theme="4" tint="0.39997558519241921"/>
    <pageSetUpPr fitToPage="1"/>
  </sheetPr>
  <dimension ref="A1:DW50"/>
  <sheetViews>
    <sheetView tabSelected="1" zoomScale="48" zoomScaleNormal="44" workbookViewId="0">
      <selection activeCell="D8" sqref="D8"/>
    </sheetView>
  </sheetViews>
  <sheetFormatPr baseColWidth="10" defaultColWidth="0" defaultRowHeight="35" customHeight="1" zeroHeight="1" x14ac:dyDescent="0.2"/>
  <cols>
    <col min="1" max="1" width="5.33203125" style="80" customWidth="1"/>
    <col min="2" max="2" width="60" style="79" customWidth="1"/>
    <col min="3" max="3" width="18" style="80" customWidth="1"/>
    <col min="4" max="6" width="17" style="80" customWidth="1"/>
    <col min="7" max="7" width="17" style="114" customWidth="1"/>
    <col min="8" max="8" width="14.83203125" style="80" customWidth="1"/>
    <col min="9" max="9" width="3.5" style="80" customWidth="1"/>
    <col min="10" max="10" width="39.1640625" style="80" customWidth="1"/>
    <col min="11" max="11" width="30.1640625" style="80" customWidth="1"/>
    <col min="12" max="12" width="40.5" style="80" customWidth="1"/>
    <col min="13" max="13" width="27.33203125" style="80" customWidth="1"/>
    <col min="14" max="15" width="20.6640625" style="80" customWidth="1"/>
    <col min="16" max="16" width="5.33203125" style="80" customWidth="1"/>
    <col min="17" max="17" width="20.6640625" style="80" customWidth="1"/>
    <col min="18" max="127" width="0" style="80" hidden="1" customWidth="1"/>
    <col min="128" max="16384" width="20.6640625" style="80" hidden="1"/>
  </cols>
  <sheetData>
    <row r="1" spans="2:127" s="79" customFormat="1" ht="97" customHeight="1" thickBot="1" x14ac:dyDescent="0.35">
      <c r="B1" s="231" t="s">
        <v>60</v>
      </c>
      <c r="C1" s="231"/>
      <c r="D1" s="231"/>
      <c r="E1" s="231"/>
      <c r="F1" s="231"/>
      <c r="G1" s="231"/>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row>
    <row r="2" spans="2:127" s="79" customFormat="1" ht="15" customHeight="1" x14ac:dyDescent="0.2">
      <c r="B2" s="81"/>
      <c r="C2" s="81"/>
      <c r="D2" s="81"/>
      <c r="E2" s="81"/>
      <c r="F2" s="81"/>
      <c r="G2" s="82"/>
      <c r="I2" s="83"/>
      <c r="J2" s="84"/>
      <c r="K2" s="71"/>
      <c r="L2" s="71"/>
      <c r="M2" s="71"/>
      <c r="N2" s="71"/>
      <c r="O2" s="71"/>
      <c r="P2" s="85"/>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row>
    <row r="3" spans="2:127" ht="64.5" customHeight="1" thickBot="1" x14ac:dyDescent="0.5">
      <c r="C3" s="64" t="s">
        <v>62</v>
      </c>
      <c r="D3" s="64" t="s">
        <v>63</v>
      </c>
      <c r="E3" s="64" t="s">
        <v>64</v>
      </c>
      <c r="F3" s="65" t="s">
        <v>65</v>
      </c>
      <c r="G3" s="245" t="s">
        <v>66</v>
      </c>
      <c r="I3" s="86"/>
      <c r="J3" s="72" t="s">
        <v>73</v>
      </c>
      <c r="K3" s="236" t="s">
        <v>75</v>
      </c>
      <c r="L3" s="236"/>
      <c r="M3" s="236"/>
      <c r="N3" s="236"/>
      <c r="O3" s="236"/>
      <c r="P3" s="87"/>
      <c r="Q3" s="79"/>
      <c r="T3" s="88"/>
      <c r="U3" s="88"/>
      <c r="V3" s="79"/>
    </row>
    <row r="4" spans="2:127" ht="62" customHeight="1" thickBot="1" x14ac:dyDescent="0.25">
      <c r="B4" s="59" t="s">
        <v>61</v>
      </c>
      <c r="C4" s="242" t="s">
        <v>55</v>
      </c>
      <c r="D4" s="243"/>
      <c r="E4" s="243"/>
      <c r="F4" s="244"/>
      <c r="G4" s="245"/>
      <c r="I4" s="86"/>
      <c r="J4" s="233" t="s">
        <v>77</v>
      </c>
      <c r="K4" s="234"/>
      <c r="L4" s="125">
        <f>IF(K6="","",(IF(K6&gt;0,(AVERAGE(K6:K9)),"")))</f>
        <v>109.3</v>
      </c>
      <c r="M4" s="222" t="s">
        <v>79</v>
      </c>
      <c r="N4" s="224" t="s">
        <v>43</v>
      </c>
      <c r="O4" s="225"/>
      <c r="P4" s="87"/>
      <c r="Q4" s="79"/>
      <c r="T4" s="88"/>
      <c r="U4" s="88"/>
      <c r="V4" s="79"/>
    </row>
    <row r="5" spans="2:127" ht="55" customHeight="1" x14ac:dyDescent="0.3">
      <c r="B5" s="35" t="s">
        <v>28</v>
      </c>
      <c r="C5" s="184">
        <v>10</v>
      </c>
      <c r="D5" s="89"/>
      <c r="E5" s="90"/>
      <c r="F5" s="91"/>
      <c r="G5" s="92"/>
      <c r="I5" s="221"/>
      <c r="J5" s="123" t="s">
        <v>67</v>
      </c>
      <c r="K5" s="124" t="s">
        <v>48</v>
      </c>
      <c r="L5" s="165" t="s">
        <v>78</v>
      </c>
      <c r="M5" s="223"/>
      <c r="N5" s="226"/>
      <c r="O5" s="227"/>
      <c r="P5" s="87"/>
      <c r="Q5" s="79"/>
      <c r="T5" s="88"/>
      <c r="U5" s="88"/>
      <c r="V5" s="79"/>
    </row>
    <row r="6" spans="2:127" ht="55" customHeight="1" x14ac:dyDescent="0.3">
      <c r="B6" s="36" t="s">
        <v>29</v>
      </c>
      <c r="C6" s="185">
        <v>11</v>
      </c>
      <c r="D6" s="89"/>
      <c r="E6" s="90"/>
      <c r="F6" s="91"/>
      <c r="G6" s="92"/>
      <c r="I6" s="221"/>
      <c r="J6" s="73" t="s">
        <v>38</v>
      </c>
      <c r="K6" s="93">
        <f>C$18</f>
        <v>116</v>
      </c>
      <c r="L6" s="94">
        <f>IF(K6="","",(IF(K6&gt;0,(K6-L$4),"")))</f>
        <v>6.7</v>
      </c>
      <c r="M6" s="95" t="str">
        <f>IFERROR((IF((L6^2^0.5)&gt;Y15,"Ja","Nei")),"")</f>
        <v>Nei</v>
      </c>
      <c r="N6" s="74" t="str">
        <f>IF(AND(K6&gt;109,L6&gt;0,M6="Ja"),"Styrke","")</f>
        <v/>
      </c>
      <c r="O6" s="75" t="str">
        <f>IF(AND(K6&lt;L$4,K6&lt;90,M6="Ja"),"Vanske","")</f>
        <v/>
      </c>
      <c r="P6" s="87"/>
      <c r="Q6" s="79"/>
      <c r="T6" s="88"/>
      <c r="U6" s="88"/>
      <c r="V6" s="79"/>
    </row>
    <row r="7" spans="2:127" ht="55" customHeight="1" thickBot="1" x14ac:dyDescent="0.35">
      <c r="B7" s="37" t="s">
        <v>30</v>
      </c>
      <c r="C7" s="187">
        <v>12</v>
      </c>
      <c r="D7" s="96"/>
      <c r="E7" s="90"/>
      <c r="F7" s="91"/>
      <c r="G7" s="92"/>
      <c r="I7" s="221"/>
      <c r="J7" s="73" t="s">
        <v>39</v>
      </c>
      <c r="K7" s="93">
        <f>D$18</f>
        <v>112</v>
      </c>
      <c r="L7" s="94">
        <f>IF(K7="","",(IF(K7&gt;0,(K7-L$4),"")))</f>
        <v>2.7</v>
      </c>
      <c r="M7" s="95" t="str">
        <f t="shared" ref="M7:M9" si="0">IFERROR((IF((L7^2^0.5)&gt;Y16,"Ja","Nei")),"")</f>
        <v>Nei</v>
      </c>
      <c r="N7" s="74" t="str">
        <f t="shared" ref="N7:N9" si="1">IF(AND(K7&gt;109,L7&gt;0,M7="Ja"),"Styrke","")</f>
        <v/>
      </c>
      <c r="O7" s="75" t="str">
        <f>IF(AND(K7&lt;L$4,K7&lt;90,M7="Ja"),"Vanske","")</f>
        <v/>
      </c>
      <c r="P7" s="87"/>
      <c r="Q7" s="79"/>
      <c r="T7" s="88"/>
      <c r="U7" s="88"/>
      <c r="V7" s="79"/>
    </row>
    <row r="8" spans="2:127" ht="55" customHeight="1" x14ac:dyDescent="0.3">
      <c r="B8" s="35" t="s">
        <v>31</v>
      </c>
      <c r="C8" s="97"/>
      <c r="D8" s="184">
        <v>14</v>
      </c>
      <c r="E8" s="89"/>
      <c r="F8" s="91"/>
      <c r="G8" s="92"/>
      <c r="I8" s="221"/>
      <c r="J8" s="73" t="s">
        <v>56</v>
      </c>
      <c r="K8" s="93">
        <f>E$18</f>
        <v>99</v>
      </c>
      <c r="L8" s="94">
        <f>IF(K8="","",(IF(K8&gt;0,(K8-L$4),"")))</f>
        <v>-10.3</v>
      </c>
      <c r="M8" s="95" t="str">
        <f t="shared" si="0"/>
        <v>Ja</v>
      </c>
      <c r="N8" s="74" t="str">
        <f t="shared" si="1"/>
        <v/>
      </c>
      <c r="O8" s="75" t="str">
        <f>IF(AND(K8&lt;L$4,K8&lt;90,M8="Ja"),"Vanske","")</f>
        <v/>
      </c>
      <c r="P8" s="87"/>
      <c r="Q8" s="79"/>
      <c r="T8" s="88"/>
      <c r="U8" s="88"/>
      <c r="V8" s="79"/>
    </row>
    <row r="9" spans="2:127" ht="55" customHeight="1" thickBot="1" x14ac:dyDescent="0.35">
      <c r="B9" s="36" t="s">
        <v>32</v>
      </c>
      <c r="C9" s="90"/>
      <c r="D9" s="185">
        <v>10</v>
      </c>
      <c r="E9" s="89"/>
      <c r="F9" s="91"/>
      <c r="G9" s="92"/>
      <c r="I9" s="221"/>
      <c r="J9" s="76" t="s">
        <v>41</v>
      </c>
      <c r="K9" s="98">
        <f>F$18</f>
        <v>110</v>
      </c>
      <c r="L9" s="99">
        <f>IF(K9="","",(IF(K9&gt;0,(K9-L$4),"")))</f>
        <v>0.7</v>
      </c>
      <c r="M9" s="100" t="str">
        <f t="shared" si="0"/>
        <v>Nei</v>
      </c>
      <c r="N9" s="77" t="str">
        <f t="shared" si="1"/>
        <v/>
      </c>
      <c r="O9" s="78" t="str">
        <f>IF(AND(K9&lt;L$4,K9&lt;90,M9="Ja"),"Vanske","")</f>
        <v/>
      </c>
      <c r="P9" s="87"/>
      <c r="Q9" s="79"/>
      <c r="T9" s="88"/>
      <c r="U9" s="88"/>
      <c r="V9" s="79"/>
    </row>
    <row r="10" spans="2:127" ht="55" customHeight="1" thickBot="1" x14ac:dyDescent="0.35">
      <c r="B10" s="37" t="s">
        <v>33</v>
      </c>
      <c r="C10" s="101"/>
      <c r="D10" s="187">
        <v>12</v>
      </c>
      <c r="E10" s="96"/>
      <c r="F10" s="91"/>
      <c r="G10" s="92"/>
      <c r="I10" s="86"/>
      <c r="J10" s="237" t="s">
        <v>74</v>
      </c>
      <c r="K10" s="239" t="s">
        <v>76</v>
      </c>
      <c r="L10" s="239"/>
      <c r="M10" s="239"/>
      <c r="N10" s="239"/>
      <c r="O10" s="239"/>
      <c r="P10" s="87"/>
      <c r="Q10" s="79"/>
      <c r="R10" s="88"/>
      <c r="S10" s="88"/>
      <c r="T10" s="88"/>
      <c r="U10" s="88"/>
      <c r="V10" s="102"/>
      <c r="W10" s="103"/>
      <c r="X10" s="103"/>
      <c r="Y10" s="103"/>
      <c r="Z10" s="103"/>
      <c r="AA10" s="103"/>
      <c r="AB10" s="103"/>
    </row>
    <row r="11" spans="2:127" ht="55" customHeight="1" thickBot="1" x14ac:dyDescent="0.35">
      <c r="B11" s="35" t="s">
        <v>34</v>
      </c>
      <c r="C11" s="97"/>
      <c r="D11" s="97"/>
      <c r="E11" s="184">
        <v>10</v>
      </c>
      <c r="F11" s="104"/>
      <c r="G11" s="92"/>
      <c r="I11" s="86"/>
      <c r="J11" s="238"/>
      <c r="K11" s="240"/>
      <c r="L11" s="240"/>
      <c r="M11" s="241"/>
      <c r="N11" s="241"/>
      <c r="O11" s="241"/>
      <c r="P11" s="87"/>
      <c r="Q11" s="79"/>
      <c r="R11" s="88"/>
      <c r="S11" s="88"/>
      <c r="T11" s="88"/>
      <c r="U11" s="88"/>
      <c r="V11" s="102"/>
      <c r="W11" s="103"/>
      <c r="X11" s="103"/>
      <c r="Y11" s="103"/>
      <c r="Z11" s="103"/>
      <c r="AA11" s="103"/>
      <c r="AB11" s="103"/>
    </row>
    <row r="12" spans="2:127" s="79" customFormat="1" ht="55" customHeight="1" x14ac:dyDescent="0.3">
      <c r="B12" s="36" t="s">
        <v>54</v>
      </c>
      <c r="C12" s="90"/>
      <c r="D12" s="90"/>
      <c r="E12" s="185">
        <v>9</v>
      </c>
      <c r="F12" s="104"/>
      <c r="G12" s="92"/>
      <c r="I12" s="86"/>
      <c r="J12" s="233" t="s">
        <v>77</v>
      </c>
      <c r="K12" s="234"/>
      <c r="L12" s="125">
        <f>IF(K14="","",(IF(K14&gt;0,(AVERAGE(K14:K17)),"")))</f>
        <v>109.3</v>
      </c>
      <c r="M12" s="222" t="s">
        <v>88</v>
      </c>
      <c r="N12" s="224" t="s">
        <v>43</v>
      </c>
      <c r="O12" s="225"/>
      <c r="P12" s="87"/>
      <c r="U12" s="88"/>
      <c r="V12" s="102"/>
      <c r="W12" s="103"/>
      <c r="X12" s="102" t="s">
        <v>16</v>
      </c>
      <c r="Y12" s="102"/>
      <c r="Z12" s="102"/>
      <c r="AA12" s="103"/>
      <c r="AB12" s="103"/>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row>
    <row r="13" spans="2:127" s="79" customFormat="1" ht="55" customHeight="1" thickBot="1" x14ac:dyDescent="0.35">
      <c r="B13" s="37" t="s">
        <v>35</v>
      </c>
      <c r="C13" s="101"/>
      <c r="D13" s="101"/>
      <c r="E13" s="187">
        <v>8</v>
      </c>
      <c r="F13" s="105"/>
      <c r="G13" s="92"/>
      <c r="I13" s="86"/>
      <c r="J13" s="123" t="s">
        <v>67</v>
      </c>
      <c r="K13" s="124" t="s">
        <v>48</v>
      </c>
      <c r="L13" s="165" t="s">
        <v>78</v>
      </c>
      <c r="M13" s="223"/>
      <c r="N13" s="226"/>
      <c r="O13" s="227"/>
      <c r="P13" s="87"/>
      <c r="U13" s="88"/>
      <c r="V13" s="102"/>
      <c r="W13" s="103"/>
      <c r="X13" s="102" t="s">
        <v>0</v>
      </c>
      <c r="Y13" s="102"/>
      <c r="Z13" s="102"/>
      <c r="AA13" s="103"/>
      <c r="AB13" s="103"/>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row>
    <row r="14" spans="2:127" s="79" customFormat="1" ht="55" customHeight="1" x14ac:dyDescent="0.3">
      <c r="B14" s="35" t="s">
        <v>36</v>
      </c>
      <c r="C14" s="97"/>
      <c r="D14" s="97"/>
      <c r="E14" s="97"/>
      <c r="F14" s="184">
        <v>10</v>
      </c>
      <c r="G14" s="106"/>
      <c r="I14" s="86"/>
      <c r="J14" s="73" t="s">
        <v>38</v>
      </c>
      <c r="K14" s="54">
        <f>C$18</f>
        <v>116</v>
      </c>
      <c r="L14" s="55">
        <f>IF(K14="","",(IF(K14&gt;0,(K14-L$4),"")))</f>
        <v>6.7</v>
      </c>
      <c r="M14" s="95" t="str">
        <f>IFERROR((IF((L14^2^0.5)&gt;AA15,"Ja","Nei")),"")</f>
        <v>Nei</v>
      </c>
      <c r="N14" s="74" t="str">
        <f>IF(AND(K14&gt;109,L14&gt;0,M14="Ja"),"Styrke","")</f>
        <v/>
      </c>
      <c r="O14" s="75" t="str">
        <f>IF(AND(K14&lt;L$12,K14&lt;90,M14="Ja"),"Vanske","")</f>
        <v/>
      </c>
      <c r="P14" s="87"/>
      <c r="U14" s="88"/>
      <c r="V14" s="102"/>
      <c r="W14" s="103"/>
      <c r="X14" s="102" t="s">
        <v>6</v>
      </c>
      <c r="Y14" s="107" t="s">
        <v>1</v>
      </c>
      <c r="Z14" s="102"/>
      <c r="AA14" s="108" t="s">
        <v>17</v>
      </c>
      <c r="AB14" s="103"/>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row>
    <row r="15" spans="2:127" s="79" customFormat="1" ht="55" customHeight="1" thickBot="1" x14ac:dyDescent="0.35">
      <c r="B15" s="38" t="s">
        <v>37</v>
      </c>
      <c r="C15" s="90"/>
      <c r="D15" s="90"/>
      <c r="E15" s="90"/>
      <c r="F15" s="185">
        <v>9</v>
      </c>
      <c r="G15" s="106"/>
      <c r="I15" s="86"/>
      <c r="J15" s="73" t="s">
        <v>39</v>
      </c>
      <c r="K15" s="54">
        <f>D$18</f>
        <v>112</v>
      </c>
      <c r="L15" s="55">
        <f>IF(K15="","",(IF(K15&gt;0,(K15-L$4),"")))</f>
        <v>2.7</v>
      </c>
      <c r="M15" s="95" t="str">
        <f t="shared" ref="M15:M17" si="2">IFERROR((IF((L15^2^0.5)&gt;AA16,"Ja","Nei")),"")</f>
        <v>Nei</v>
      </c>
      <c r="N15" s="74" t="str">
        <f t="shared" ref="N15:N17" si="3">IF(AND(K15&gt;109,L15&gt;0,M15="Ja"),"Styrke","")</f>
        <v/>
      </c>
      <c r="O15" s="75" t="str">
        <f>IF(AND(K15&lt;L$12,K15&lt;90,M15="Ja"),"Vanske","")</f>
        <v/>
      </c>
      <c r="P15" s="87"/>
      <c r="U15" s="88"/>
      <c r="V15" s="102"/>
      <c r="W15" s="103"/>
      <c r="X15" s="102" t="s">
        <v>2</v>
      </c>
      <c r="Y15" s="102">
        <v>9.4</v>
      </c>
      <c r="Z15" s="102"/>
      <c r="AA15" s="109">
        <v>8.5</v>
      </c>
      <c r="AB15" s="103"/>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row>
    <row r="16" spans="2:127" s="79" customFormat="1" ht="55" customHeight="1" thickBot="1" x14ac:dyDescent="0.35">
      <c r="B16" s="39" t="s">
        <v>57</v>
      </c>
      <c r="C16" s="110"/>
      <c r="D16" s="110"/>
      <c r="E16" s="110"/>
      <c r="F16" s="186">
        <v>11</v>
      </c>
      <c r="G16" s="106"/>
      <c r="I16" s="86"/>
      <c r="J16" s="73" t="s">
        <v>56</v>
      </c>
      <c r="K16" s="54">
        <f>E$18</f>
        <v>99</v>
      </c>
      <c r="L16" s="55">
        <f>IF(K16="","",(IF(K16&gt;0,(K16-L$4),"")))</f>
        <v>-10.3</v>
      </c>
      <c r="M16" s="95" t="str">
        <f t="shared" si="2"/>
        <v>Ja</v>
      </c>
      <c r="N16" s="74" t="str">
        <f t="shared" si="3"/>
        <v/>
      </c>
      <c r="O16" s="75" t="str">
        <f>IF(AND(K16&lt;L$12,K16&lt;90,M16="Ja"),"Vanske","")</f>
        <v/>
      </c>
      <c r="P16" s="87"/>
      <c r="U16" s="88"/>
      <c r="V16" s="102"/>
      <c r="W16" s="103"/>
      <c r="X16" s="102" t="s">
        <v>3</v>
      </c>
      <c r="Y16" s="102">
        <v>8.8000000000000007</v>
      </c>
      <c r="Z16" s="102"/>
      <c r="AA16" s="109">
        <v>7.9</v>
      </c>
      <c r="AB16" s="103"/>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row>
    <row r="17" spans="2:127" s="79" customFormat="1" ht="55" customHeight="1" thickBot="1" x14ac:dyDescent="0.25">
      <c r="B17" s="81"/>
      <c r="C17" s="82"/>
      <c r="D17" s="82"/>
      <c r="E17" s="82"/>
      <c r="F17" s="81"/>
      <c r="G17" s="82"/>
      <c r="I17" s="86"/>
      <c r="J17" s="76" t="s">
        <v>41</v>
      </c>
      <c r="K17" s="56">
        <f>F$18</f>
        <v>110</v>
      </c>
      <c r="L17" s="57">
        <f>IF(K17="","",(IF(K17&gt;0,(K17-L$4),"")))</f>
        <v>0.7</v>
      </c>
      <c r="M17" s="95" t="str">
        <f t="shared" si="2"/>
        <v>Nei</v>
      </c>
      <c r="N17" s="74" t="str">
        <f t="shared" si="3"/>
        <v/>
      </c>
      <c r="O17" s="75" t="str">
        <f>IF(AND(K17&lt;L$12,K17&lt;90,M17="Ja"),"Vanske","")</f>
        <v/>
      </c>
      <c r="P17" s="87"/>
      <c r="U17" s="88"/>
      <c r="V17" s="102"/>
      <c r="W17" s="103"/>
      <c r="X17" s="102" t="s">
        <v>4</v>
      </c>
      <c r="Y17" s="102">
        <v>8.75</v>
      </c>
      <c r="Z17" s="102"/>
      <c r="AA17" s="109">
        <v>7.9</v>
      </c>
      <c r="AB17" s="103"/>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row>
    <row r="18" spans="2:127" s="79" customFormat="1" ht="48" customHeight="1" x14ac:dyDescent="0.25">
      <c r="B18" s="53" t="s">
        <v>44</v>
      </c>
      <c r="C18" s="46">
        <f>IF(C47="","",(LOOKUP(C47,Normer!$B$5:$B$62,Normer!C$5:C$62)))</f>
        <v>116</v>
      </c>
      <c r="D18" s="46">
        <f>IF(D47="","",(LOOKUP(D47,Normer!$B$5:$B$62,Normer!D$5:D$62)))</f>
        <v>112</v>
      </c>
      <c r="E18" s="46">
        <f>IF(E47="","",(LOOKUP(E47,Normer!$B$5:$B$62,Normer!E$5:E$62)))</f>
        <v>99</v>
      </c>
      <c r="F18" s="46">
        <f>IF(F47="","",(LOOKUP(F47,Normer!$B$5:$B$62,Normer!F$5:F$62)))</f>
        <v>110</v>
      </c>
      <c r="G18" s="47">
        <f>IF(G47="","",(LOOKUP(G47,Normer!H5:H233,Normer!I5:I233)))</f>
        <v>112</v>
      </c>
      <c r="I18" s="86"/>
      <c r="J18" s="235" t="s">
        <v>81</v>
      </c>
      <c r="K18" s="235"/>
      <c r="L18" s="235"/>
      <c r="M18" s="235"/>
      <c r="N18" s="235"/>
      <c r="O18" s="235"/>
      <c r="P18" s="87"/>
      <c r="U18" s="88"/>
      <c r="V18" s="102"/>
      <c r="W18" s="103"/>
      <c r="X18" s="102" t="s">
        <v>5</v>
      </c>
      <c r="Y18" s="102">
        <v>9.25</v>
      </c>
      <c r="Z18" s="102"/>
      <c r="AA18" s="109">
        <v>8.3000000000000007</v>
      </c>
      <c r="AB18" s="103"/>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row>
    <row r="19" spans="2:127" s="79" customFormat="1" ht="48" customHeight="1" x14ac:dyDescent="0.2">
      <c r="B19" s="49" t="s">
        <v>45</v>
      </c>
      <c r="C19" s="44">
        <f>IF(C18="","",(100*(NORMDIST(C18,100,15,TRUE))))</f>
        <v>86</v>
      </c>
      <c r="D19" s="44">
        <f t="shared" ref="D19:F19" si="4">IF(D18="","",(100*(NORMDIST(D18,100,15,TRUE))))</f>
        <v>79</v>
      </c>
      <c r="E19" s="44">
        <f t="shared" si="4"/>
        <v>47</v>
      </c>
      <c r="F19" s="44">
        <f t="shared" si="4"/>
        <v>75</v>
      </c>
      <c r="G19" s="45">
        <f>IF(G18="","",(100*(NORMDIST(G18,100,15,TRUE))))</f>
        <v>79</v>
      </c>
      <c r="I19" s="126"/>
      <c r="J19" s="228" t="s">
        <v>82</v>
      </c>
      <c r="K19" s="228"/>
      <c r="L19" s="228"/>
      <c r="M19" s="228"/>
      <c r="N19" s="228"/>
      <c r="O19" s="228"/>
      <c r="P19" s="87"/>
      <c r="R19" s="88"/>
      <c r="S19" s="88"/>
      <c r="T19" s="88"/>
      <c r="U19" s="88"/>
      <c r="V19" s="102"/>
      <c r="W19" s="103"/>
      <c r="X19" s="103"/>
      <c r="Y19" s="103"/>
      <c r="Z19" s="103"/>
      <c r="AA19" s="103"/>
      <c r="AB19" s="103"/>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row>
    <row r="20" spans="2:127" ht="48" customHeight="1" x14ac:dyDescent="0.2">
      <c r="B20" s="50" t="s">
        <v>47</v>
      </c>
      <c r="C20" s="42">
        <f>IF(C18="","",(C27+(C$28)*C$32))</f>
        <v>123</v>
      </c>
      <c r="D20" s="42">
        <f>IF(D18="","",(D27+(D$28)*D$32))</f>
        <v>118</v>
      </c>
      <c r="E20" s="42">
        <f>IF(E18="","",(E27+(E$28)*E$32))</f>
        <v>108</v>
      </c>
      <c r="F20" s="42">
        <f>IF(F18="","",(F27+(F$28)*F$32))</f>
        <v>117</v>
      </c>
      <c r="G20" s="43">
        <f>IF(G18="","",(G27+(G$28)*G$32))</f>
        <v>117</v>
      </c>
      <c r="I20" s="126"/>
      <c r="J20" s="228" t="s">
        <v>83</v>
      </c>
      <c r="K20" s="228"/>
      <c r="L20" s="228"/>
      <c r="M20" s="228"/>
      <c r="N20" s="228"/>
      <c r="O20" s="228"/>
      <c r="P20" s="87"/>
      <c r="Q20" s="79"/>
      <c r="R20" s="88"/>
      <c r="S20" s="88"/>
      <c r="T20" s="88"/>
      <c r="U20" s="88"/>
      <c r="V20" s="102"/>
      <c r="W20" s="103"/>
      <c r="X20" s="103"/>
      <c r="Y20" s="103"/>
      <c r="Z20" s="103"/>
      <c r="AA20" s="103"/>
      <c r="AB20" s="103"/>
    </row>
    <row r="21" spans="2:127" ht="48" customHeight="1" thickBot="1" x14ac:dyDescent="0.25">
      <c r="B21" s="51" t="s">
        <v>46</v>
      </c>
      <c r="C21" s="40">
        <f>IF(C18="","",(C27-(C$28)*C$32))</f>
        <v>107</v>
      </c>
      <c r="D21" s="40">
        <f>IF(D18="","",(D27-(D$28)*D$32))</f>
        <v>104</v>
      </c>
      <c r="E21" s="40">
        <f>IF(E18="","",(E27-(E$28)*E$32))</f>
        <v>90</v>
      </c>
      <c r="F21" s="40">
        <f>IF(F18="","",(F27-(F$28)*F$32))</f>
        <v>101</v>
      </c>
      <c r="G21" s="41">
        <f>IF(G18="","",(G27-(G$28)*G$32))</f>
        <v>107</v>
      </c>
      <c r="I21" s="128"/>
      <c r="J21" s="229" t="s">
        <v>80</v>
      </c>
      <c r="K21" s="229"/>
      <c r="L21" s="229"/>
      <c r="M21" s="229"/>
      <c r="N21" s="229"/>
      <c r="O21" s="229"/>
      <c r="P21" s="129"/>
      <c r="Q21" s="79"/>
      <c r="R21" s="88"/>
      <c r="S21" s="88"/>
      <c r="T21" s="88"/>
      <c r="U21" s="88"/>
      <c r="V21" s="79"/>
    </row>
    <row r="22" spans="2:127" ht="100" customHeight="1" thickBot="1" x14ac:dyDescent="0.3">
      <c r="B22" s="58" t="s">
        <v>86</v>
      </c>
      <c r="C22" s="188">
        <v>0.05</v>
      </c>
      <c r="D22" s="48">
        <f>(1-C22)</f>
        <v>0.95</v>
      </c>
      <c r="E22" s="112"/>
      <c r="F22" s="113"/>
      <c r="G22" s="113"/>
      <c r="J22" s="111"/>
      <c r="K22" s="111"/>
      <c r="L22" s="111"/>
      <c r="M22" s="111"/>
      <c r="N22" s="111"/>
      <c r="O22" s="111"/>
      <c r="R22" s="88"/>
      <c r="S22" s="88"/>
      <c r="T22" s="88"/>
      <c r="U22" s="88"/>
      <c r="V22" s="79"/>
    </row>
    <row r="23" spans="2:127" ht="100" customHeight="1" x14ac:dyDescent="0.2">
      <c r="B23" s="232" t="s">
        <v>84</v>
      </c>
      <c r="C23" s="232"/>
      <c r="D23" s="232"/>
      <c r="E23" s="232"/>
      <c r="F23" s="232"/>
      <c r="G23" s="232"/>
      <c r="J23" s="220"/>
      <c r="K23" s="220"/>
      <c r="L23" s="220"/>
      <c r="M23" s="220"/>
      <c r="N23" s="220"/>
      <c r="O23" s="220"/>
    </row>
    <row r="24" spans="2:127" ht="68" customHeight="1" x14ac:dyDescent="0.2">
      <c r="B24" s="230" t="s">
        <v>85</v>
      </c>
      <c r="C24" s="230"/>
      <c r="D24" s="230"/>
      <c r="E24" s="230"/>
      <c r="F24" s="230"/>
      <c r="G24" s="230"/>
      <c r="J24" s="220"/>
      <c r="K24" s="220"/>
      <c r="L24" s="220"/>
      <c r="M24" s="220"/>
      <c r="N24" s="220"/>
      <c r="O24" s="220"/>
    </row>
    <row r="25" spans="2:127" ht="35" customHeight="1" x14ac:dyDescent="0.2">
      <c r="B25" s="80"/>
      <c r="J25" s="79"/>
      <c r="K25" s="79"/>
      <c r="L25" s="79"/>
      <c r="M25" s="79"/>
      <c r="N25" s="79"/>
      <c r="O25" s="79"/>
    </row>
    <row r="26" spans="2:127" ht="35" customHeight="1" x14ac:dyDescent="0.2">
      <c r="B26" s="115"/>
      <c r="C26" s="115"/>
      <c r="D26" s="115"/>
      <c r="E26" s="115"/>
      <c r="F26" s="115"/>
      <c r="G26" s="116"/>
    </row>
    <row r="27" spans="2:127" ht="35" customHeight="1" x14ac:dyDescent="0.2">
      <c r="B27" s="117" t="s">
        <v>26</v>
      </c>
      <c r="C27" s="118">
        <f>IF(C18="","",((C$29)*(C18-C$30)+C$30))</f>
        <v>115</v>
      </c>
      <c r="D27" s="118">
        <f>IF(D18="","",((D$29)*(D18-D$30)+D$30))</f>
        <v>111</v>
      </c>
      <c r="E27" s="118">
        <f>IF(E18="","",((E$29)*(E18-E$30)+E$30))</f>
        <v>99</v>
      </c>
      <c r="F27" s="118">
        <f>IF(F18="","",((F$29)*(F18-F$30)+F$30))</f>
        <v>109</v>
      </c>
      <c r="G27" s="118">
        <f>IF(G18="","",((G$29)*(G18-G$30)+G$30))</f>
        <v>112</v>
      </c>
    </row>
    <row r="28" spans="2:127" ht="35" customHeight="1" x14ac:dyDescent="0.2">
      <c r="B28" s="119" t="s">
        <v>25</v>
      </c>
      <c r="C28" s="120">
        <f>NORMSINV($C22*0.5)*-1</f>
        <v>1.96</v>
      </c>
      <c r="D28" s="120">
        <f t="shared" ref="D28:F28" si="5">NORMSINV($C22*0.5)*-1</f>
        <v>1.96</v>
      </c>
      <c r="E28" s="120">
        <f t="shared" si="5"/>
        <v>1.96</v>
      </c>
      <c r="F28" s="120">
        <f t="shared" si="5"/>
        <v>1.96</v>
      </c>
      <c r="G28" s="120">
        <f>NORMSINV($C22*0.5)*-1</f>
        <v>1.96</v>
      </c>
    </row>
    <row r="29" spans="2:127" ht="35" customHeight="1" x14ac:dyDescent="0.2">
      <c r="B29" s="119" t="s">
        <v>21</v>
      </c>
      <c r="C29" s="120">
        <v>0.92</v>
      </c>
      <c r="D29" s="120">
        <v>0.94</v>
      </c>
      <c r="E29" s="120">
        <v>0.9</v>
      </c>
      <c r="F29" s="120">
        <v>0.92</v>
      </c>
      <c r="G29" s="120">
        <v>0.97</v>
      </c>
    </row>
    <row r="30" spans="2:127" ht="35" customHeight="1" x14ac:dyDescent="0.2">
      <c r="B30" s="119" t="s">
        <v>22</v>
      </c>
      <c r="C30" s="119">
        <v>100</v>
      </c>
      <c r="D30" s="119">
        <v>100</v>
      </c>
      <c r="E30" s="119">
        <v>100</v>
      </c>
      <c r="F30" s="119">
        <v>100</v>
      </c>
      <c r="G30" s="119">
        <v>100</v>
      </c>
    </row>
    <row r="31" spans="2:127" ht="35" customHeight="1" x14ac:dyDescent="0.2">
      <c r="B31" s="119" t="s">
        <v>23</v>
      </c>
      <c r="C31" s="119">
        <v>15</v>
      </c>
      <c r="D31" s="119">
        <v>15</v>
      </c>
      <c r="E31" s="119">
        <v>15</v>
      </c>
      <c r="F31" s="119">
        <v>15</v>
      </c>
      <c r="G31" s="119">
        <v>15</v>
      </c>
    </row>
    <row r="32" spans="2:127" ht="35" customHeight="1" x14ac:dyDescent="0.2">
      <c r="B32" s="119" t="s">
        <v>24</v>
      </c>
      <c r="C32" s="120">
        <f>C31*SQRT(1-C29)</f>
        <v>4.24</v>
      </c>
      <c r="D32" s="120">
        <f>D31*SQRT(1-D29)</f>
        <v>3.67</v>
      </c>
      <c r="E32" s="120">
        <f>E31*SQRT(1-E29)</f>
        <v>4.74</v>
      </c>
      <c r="F32" s="120">
        <f>F31*SQRT(1-F29)</f>
        <v>4.24</v>
      </c>
      <c r="G32" s="120">
        <f>G31*SQRT(1-G29)</f>
        <v>2.6</v>
      </c>
    </row>
    <row r="33" spans="2:7" ht="35" customHeight="1" x14ac:dyDescent="0.2"/>
    <row r="34" spans="2:7" ht="35" hidden="1" customHeight="1" x14ac:dyDescent="0.2"/>
    <row r="35" spans="2:7" ht="35" hidden="1" customHeight="1" x14ac:dyDescent="0.2"/>
    <row r="36" spans="2:7" ht="35" hidden="1" customHeight="1" x14ac:dyDescent="0.2"/>
    <row r="37" spans="2:7" ht="35" hidden="1" customHeight="1" x14ac:dyDescent="0.2"/>
    <row r="38" spans="2:7" ht="35" hidden="1" customHeight="1" x14ac:dyDescent="0.2"/>
    <row r="39" spans="2:7" ht="35" hidden="1" customHeight="1" x14ac:dyDescent="0.2"/>
    <row r="40" spans="2:7" ht="35" hidden="1" customHeight="1" x14ac:dyDescent="0.2"/>
    <row r="41" spans="2:7" ht="35" hidden="1" customHeight="1" x14ac:dyDescent="0.2"/>
    <row r="42" spans="2:7" ht="35" hidden="1" customHeight="1" x14ac:dyDescent="0.2"/>
    <row r="43" spans="2:7" ht="35" hidden="1" customHeight="1" x14ac:dyDescent="0.2"/>
    <row r="44" spans="2:7" ht="35" hidden="1" customHeight="1" x14ac:dyDescent="0.2"/>
    <row r="45" spans="2:7" ht="35" hidden="1" customHeight="1" x14ac:dyDescent="0.2"/>
    <row r="46" spans="2:7" ht="35" hidden="1" customHeight="1" x14ac:dyDescent="0.2"/>
    <row r="47" spans="2:7" ht="35" hidden="1" customHeight="1" x14ac:dyDescent="0.2">
      <c r="B47" s="121" t="s">
        <v>7</v>
      </c>
      <c r="C47" s="122">
        <f>IF(SUM(C5:C7)&gt;1,SUM(C5:C7),"")</f>
        <v>33</v>
      </c>
      <c r="D47" s="122">
        <f>IF(SUM(D8:D10)&gt;1,SUM(D8:D10),"")</f>
        <v>36</v>
      </c>
      <c r="E47" s="122">
        <f>IF(SUM(E11:E13)&gt;1,SUM(E11:E13),"")</f>
        <v>27</v>
      </c>
      <c r="F47" s="122">
        <f>IF(SUM(F14:F16)&gt;1,SUM(F14:F16),"")</f>
        <v>30</v>
      </c>
      <c r="G47" s="122">
        <f>IF(C47="","",(SUM(C47:F47)))</f>
        <v>126</v>
      </c>
    </row>
    <row r="48" spans="2:7" ht="35" hidden="1" customHeight="1" x14ac:dyDescent="0.2">
      <c r="B48" s="219" t="s">
        <v>18</v>
      </c>
      <c r="C48" s="219"/>
      <c r="D48" s="219"/>
      <c r="E48" s="219"/>
      <c r="F48" s="219"/>
      <c r="G48" s="219"/>
    </row>
    <row r="49" spans="2:7" ht="35" hidden="1" customHeight="1" x14ac:dyDescent="0.2">
      <c r="B49" s="219" t="s">
        <v>19</v>
      </c>
      <c r="C49" s="219"/>
      <c r="D49" s="219"/>
      <c r="E49" s="219"/>
      <c r="F49" s="219"/>
      <c r="G49" s="219"/>
    </row>
    <row r="50" spans="2:7" ht="35" customHeight="1" x14ac:dyDescent="0.2"/>
  </sheetData>
  <sheetProtection algorithmName="SHA-512" hashValue="kzRLZMcbi8752kZCu848n9zgpNbkRiXHGucWM70CXzrVOFTbAlWGcDWS7fzkiJJmveUk2PlfPmZChwys8VhOhQ==" saltValue="cyo2oE9fzSSrLoFcmSZkfg==" spinCount="100000" sheet="1" selectLockedCells="1"/>
  <mergeCells count="23">
    <mergeCell ref="B1:G1"/>
    <mergeCell ref="B23:G23"/>
    <mergeCell ref="J12:K12"/>
    <mergeCell ref="J4:K4"/>
    <mergeCell ref="J18:O18"/>
    <mergeCell ref="K3:O3"/>
    <mergeCell ref="J10:J11"/>
    <mergeCell ref="K10:O11"/>
    <mergeCell ref="C4:F4"/>
    <mergeCell ref="G3:G4"/>
    <mergeCell ref="B49:G49"/>
    <mergeCell ref="B48:G48"/>
    <mergeCell ref="J24:O24"/>
    <mergeCell ref="J23:O23"/>
    <mergeCell ref="I5:I9"/>
    <mergeCell ref="M12:M13"/>
    <mergeCell ref="N12:O13"/>
    <mergeCell ref="J19:O19"/>
    <mergeCell ref="J20:O20"/>
    <mergeCell ref="J21:O21"/>
    <mergeCell ref="B24:G24"/>
    <mergeCell ref="M4:M5"/>
    <mergeCell ref="N4:O5"/>
  </mergeCells>
  <conditionalFormatting sqref="O6:O9">
    <cfRule type="containsText" dxfId="17" priority="13" operator="containsText" text="Strength">
      <formula>NOT(ISERROR(SEARCH("Strength",O6)))</formula>
    </cfRule>
    <cfRule type="containsText" dxfId="16" priority="14" operator="containsText" text="Weakness">
      <formula>NOT(ISERROR(SEARCH("Weakness",O6)))</formula>
    </cfRule>
  </conditionalFormatting>
  <conditionalFormatting sqref="N6:N9">
    <cfRule type="containsText" dxfId="15" priority="15" operator="containsText" text="Strength">
      <formula>NOT(ISERROR(SEARCH("Strength",N6)))</formula>
    </cfRule>
    <cfRule type="containsText" dxfId="14" priority="16" operator="containsText" text="Weakness">
      <formula>NOT(ISERROR(SEARCH("Weakness",N6)))</formula>
    </cfRule>
  </conditionalFormatting>
  <conditionalFormatting sqref="O14:O17">
    <cfRule type="containsText" dxfId="13" priority="1" operator="containsText" text="Strength">
      <formula>NOT(ISERROR(SEARCH("Strength",O14)))</formula>
    </cfRule>
    <cfRule type="containsText" dxfId="12" priority="2" operator="containsText" text="Weakness">
      <formula>NOT(ISERROR(SEARCH("Weakness",O14)))</formula>
    </cfRule>
  </conditionalFormatting>
  <conditionalFormatting sqref="N14:N17">
    <cfRule type="containsText" dxfId="11" priority="3" operator="containsText" text="Strength">
      <formula>NOT(ISERROR(SEARCH("Strength",N14)))</formula>
    </cfRule>
    <cfRule type="containsText" dxfId="10" priority="4" operator="containsText" text="Weakness">
      <formula>NOT(ISERROR(SEARCH("Weakness",N14)))</formula>
    </cfRule>
  </conditionalFormatting>
  <pageMargins left="0.2" right="0.2" top="0.25" bottom="0.25" header="0.05" footer="0.05"/>
  <pageSetup paperSize="9" scale="36" pageOrder="overThenDown"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DA740-7EB0-40E5-A1D0-20CA986929CE}">
  <sheetPr>
    <pageSetUpPr fitToPage="1"/>
  </sheetPr>
  <dimension ref="A1:DW37"/>
  <sheetViews>
    <sheetView zoomScale="50" zoomScaleNormal="66" workbookViewId="0">
      <selection activeCell="F13" sqref="F13"/>
    </sheetView>
  </sheetViews>
  <sheetFormatPr baseColWidth="10" defaultColWidth="0" defaultRowHeight="16" zeroHeight="1" x14ac:dyDescent="0.2"/>
  <cols>
    <col min="1" max="1" width="2.33203125" style="80" customWidth="1"/>
    <col min="2" max="2" width="56" style="79" customWidth="1"/>
    <col min="3" max="6" width="17" style="80" customWidth="1"/>
    <col min="7" max="7" width="17" style="114" customWidth="1"/>
    <col min="8" max="8" width="9.5" style="80" customWidth="1"/>
    <col min="9" max="9" width="2.5" style="80" customWidth="1"/>
    <col min="10" max="10" width="28.6640625" style="80" customWidth="1"/>
    <col min="11" max="11" width="27.1640625" style="80" customWidth="1"/>
    <col min="12" max="12" width="35.6640625" style="80" customWidth="1"/>
    <col min="13" max="13" width="29.1640625" style="80" customWidth="1"/>
    <col min="14" max="14" width="24.5" style="80" customWidth="1"/>
    <col min="15" max="15" width="18.6640625" style="80" customWidth="1"/>
    <col min="16" max="16" width="3" style="80" customWidth="1"/>
    <col min="17" max="17" width="14.1640625" style="80" customWidth="1"/>
    <col min="18" max="127" width="0" style="80" hidden="1" customWidth="1"/>
    <col min="128" max="16384" width="14.1640625" style="80" hidden="1"/>
  </cols>
  <sheetData>
    <row r="1" spans="1:127" s="79" customFormat="1" ht="111" customHeight="1" x14ac:dyDescent="0.3">
      <c r="B1" s="231" t="s">
        <v>60</v>
      </c>
      <c r="C1" s="231"/>
      <c r="D1" s="231"/>
      <c r="E1" s="231"/>
      <c r="F1" s="231"/>
      <c r="G1" s="231"/>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row>
    <row r="2" spans="1:127" s="79" customFormat="1" ht="18" customHeight="1" thickBot="1" x14ac:dyDescent="0.25">
      <c r="G2" s="136"/>
      <c r="J2" s="80"/>
      <c r="K2" s="80"/>
      <c r="L2" s="80"/>
      <c r="M2" s="80"/>
      <c r="N2" s="80"/>
      <c r="O2" s="80"/>
      <c r="P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row>
    <row r="3" spans="1:127" ht="64.5" customHeight="1" x14ac:dyDescent="0.2">
      <c r="A3" s="79"/>
      <c r="C3" s="64" t="s">
        <v>62</v>
      </c>
      <c r="D3" s="64" t="s">
        <v>63</v>
      </c>
      <c r="E3" s="64" t="s">
        <v>64</v>
      </c>
      <c r="F3" s="65" t="s">
        <v>65</v>
      </c>
      <c r="G3" s="245" t="s">
        <v>66</v>
      </c>
      <c r="I3" s="137"/>
      <c r="J3" s="84"/>
      <c r="K3" s="84"/>
      <c r="L3" s="84"/>
      <c r="M3" s="84"/>
      <c r="N3" s="84"/>
      <c r="O3" s="84"/>
      <c r="P3" s="138"/>
      <c r="Q3" s="79"/>
      <c r="T3" s="88"/>
      <c r="U3" s="88"/>
      <c r="V3" s="79"/>
    </row>
    <row r="4" spans="1:127" ht="62" customHeight="1" thickBot="1" x14ac:dyDescent="0.5">
      <c r="B4" s="59" t="s">
        <v>61</v>
      </c>
      <c r="C4" s="242" t="s">
        <v>55</v>
      </c>
      <c r="D4" s="243"/>
      <c r="E4" s="243"/>
      <c r="F4" s="244"/>
      <c r="G4" s="245"/>
      <c r="I4" s="139"/>
      <c r="J4" s="72" t="s">
        <v>73</v>
      </c>
      <c r="K4" s="256" t="s">
        <v>75</v>
      </c>
      <c r="L4" s="256"/>
      <c r="M4" s="256"/>
      <c r="N4" s="256"/>
      <c r="O4" s="256"/>
      <c r="P4" s="140"/>
      <c r="Q4" s="79"/>
      <c r="T4" s="88"/>
      <c r="U4" s="88"/>
      <c r="V4" s="79"/>
    </row>
    <row r="5" spans="1:127" ht="62" customHeight="1" x14ac:dyDescent="0.2">
      <c r="B5" s="35" t="s">
        <v>28</v>
      </c>
      <c r="C5" s="184">
        <v>7</v>
      </c>
      <c r="D5" s="148"/>
      <c r="E5" s="149"/>
      <c r="F5" s="150"/>
      <c r="G5" s="151"/>
      <c r="I5" s="139"/>
      <c r="J5" s="248" t="s">
        <v>77</v>
      </c>
      <c r="K5" s="249"/>
      <c r="L5" s="179">
        <f>IF(K7="","",(IF(K7&gt;0,(AVERAGE(K7:K10)),"")))</f>
        <v>88.5</v>
      </c>
      <c r="M5" s="250" t="s">
        <v>90</v>
      </c>
      <c r="N5" s="251" t="s">
        <v>49</v>
      </c>
      <c r="O5" s="253" t="s">
        <v>50</v>
      </c>
      <c r="P5" s="138"/>
      <c r="Q5" s="79"/>
      <c r="T5" s="88"/>
      <c r="U5" s="88"/>
      <c r="V5" s="79"/>
    </row>
    <row r="6" spans="1:127" ht="62" customHeight="1" thickBot="1" x14ac:dyDescent="0.25">
      <c r="B6" s="38" t="s">
        <v>29</v>
      </c>
      <c r="C6" s="186">
        <v>4</v>
      </c>
      <c r="D6" s="152"/>
      <c r="E6" s="153"/>
      <c r="F6" s="154"/>
      <c r="G6" s="155"/>
      <c r="I6" s="246"/>
      <c r="J6" s="163" t="s">
        <v>42</v>
      </c>
      <c r="K6" s="164" t="s">
        <v>48</v>
      </c>
      <c r="L6" s="165" t="s">
        <v>78</v>
      </c>
      <c r="M6" s="223"/>
      <c r="N6" s="252"/>
      <c r="O6" s="254"/>
      <c r="P6" s="140"/>
      <c r="Q6" s="79"/>
      <c r="T6" s="88"/>
      <c r="U6" s="88"/>
      <c r="V6" s="79"/>
    </row>
    <row r="7" spans="1:127" ht="62" customHeight="1" x14ac:dyDescent="0.2">
      <c r="B7" s="35" t="s">
        <v>31</v>
      </c>
      <c r="C7" s="149"/>
      <c r="D7" s="184">
        <v>9</v>
      </c>
      <c r="E7" s="152"/>
      <c r="F7" s="154"/>
      <c r="G7" s="155"/>
      <c r="I7" s="246"/>
      <c r="J7" s="133" t="s">
        <v>38</v>
      </c>
      <c r="K7" s="134">
        <f>C$14</f>
        <v>77</v>
      </c>
      <c r="L7" s="135">
        <f>IF(K7="","",(IF(K7&gt;0,(K7-L$5),"")))</f>
        <v>-11.5</v>
      </c>
      <c r="M7" s="166" t="str">
        <f>IFERROR((IF((L7^2^0.5)&gt;Y15,"Ja","Nei")),"")</f>
        <v>Ja</v>
      </c>
      <c r="N7" s="167" t="str">
        <f>IF(AND(K7&gt;109,L7&gt;0,M7="Ja"),"Styrke","")</f>
        <v/>
      </c>
      <c r="O7" s="168" t="str">
        <f>IF(AND(K7&lt;L$5,K7&lt;90,M7="Ja"),"Vanske","")</f>
        <v>Vanske</v>
      </c>
      <c r="P7" s="140"/>
      <c r="Q7" s="79"/>
      <c r="T7" s="88"/>
      <c r="U7" s="88"/>
      <c r="V7" s="79"/>
    </row>
    <row r="8" spans="1:127" ht="62" customHeight="1" thickBot="1" x14ac:dyDescent="0.25">
      <c r="B8" s="38" t="s">
        <v>32</v>
      </c>
      <c r="C8" s="156"/>
      <c r="D8" s="186">
        <v>9</v>
      </c>
      <c r="E8" s="152"/>
      <c r="F8" s="154"/>
      <c r="G8" s="155"/>
      <c r="I8" s="246"/>
      <c r="J8" s="133" t="s">
        <v>39</v>
      </c>
      <c r="K8" s="134">
        <f>D$14</f>
        <v>88</v>
      </c>
      <c r="L8" s="135">
        <f>IF(K8="","",(IF(K8&gt;0,(K8-L$5),"")))</f>
        <v>-0.5</v>
      </c>
      <c r="M8" s="166" t="str">
        <f t="shared" ref="M8:M10" si="0">IFERROR((IF((L8^2^0.5)&gt;Y16,"Ja","Nei")),"")</f>
        <v>Nei</v>
      </c>
      <c r="N8" s="167" t="str">
        <f t="shared" ref="N8:N10" si="1">IF(AND(K8&gt;109,L8&gt;0,M8="Ja"),"Styrke","")</f>
        <v/>
      </c>
      <c r="O8" s="168" t="str">
        <f>IF(AND(K8&lt;L$5,K8&lt;90,M8="Ja"),"Vanske","")</f>
        <v/>
      </c>
      <c r="P8" s="140"/>
      <c r="Q8" s="79"/>
      <c r="T8" s="88"/>
      <c r="U8" s="88"/>
      <c r="V8" s="79"/>
    </row>
    <row r="9" spans="1:127" ht="62" customHeight="1" x14ac:dyDescent="0.2">
      <c r="B9" s="35" t="s">
        <v>34</v>
      </c>
      <c r="C9" s="149"/>
      <c r="D9" s="149"/>
      <c r="E9" s="184">
        <v>9</v>
      </c>
      <c r="F9" s="157"/>
      <c r="G9" s="155"/>
      <c r="I9" s="246"/>
      <c r="J9" s="133" t="s">
        <v>40</v>
      </c>
      <c r="K9" s="134">
        <f>E$14</f>
        <v>88</v>
      </c>
      <c r="L9" s="135">
        <f>IF(K9="","",(IF(K9&gt;0,(K9-L$5),"")))</f>
        <v>-0.5</v>
      </c>
      <c r="M9" s="166" t="str">
        <f t="shared" si="0"/>
        <v>Nei</v>
      </c>
      <c r="N9" s="167" t="str">
        <f t="shared" si="1"/>
        <v/>
      </c>
      <c r="O9" s="168" t="str">
        <f>IF(AND(K9&lt;L$5,K9&lt;90,M9="Ja"),"Vanske","")</f>
        <v/>
      </c>
      <c r="P9" s="140"/>
      <c r="Q9" s="79"/>
      <c r="T9" s="88"/>
      <c r="U9" s="88"/>
      <c r="V9" s="79"/>
    </row>
    <row r="10" spans="1:127" ht="62" customHeight="1" thickBot="1" x14ac:dyDescent="0.25">
      <c r="A10" s="79"/>
      <c r="B10" s="38" t="s">
        <v>30</v>
      </c>
      <c r="C10" s="156"/>
      <c r="D10" s="156"/>
      <c r="E10" s="186">
        <v>6</v>
      </c>
      <c r="F10" s="157"/>
      <c r="G10" s="155"/>
      <c r="I10" s="246"/>
      <c r="J10" s="130" t="s">
        <v>41</v>
      </c>
      <c r="K10" s="131">
        <f>F$14</f>
        <v>101</v>
      </c>
      <c r="L10" s="132">
        <f>IF(K10="","",(IF(K10&gt;0,(K10-L$5),"")))</f>
        <v>12.5</v>
      </c>
      <c r="M10" s="169" t="str">
        <f t="shared" si="0"/>
        <v>Ja</v>
      </c>
      <c r="N10" s="170" t="str">
        <f t="shared" si="1"/>
        <v/>
      </c>
      <c r="O10" s="171" t="str">
        <f>IF(AND(K10&lt;L$5,K10&lt;90,M10="Ja"),"Vanske","")</f>
        <v/>
      </c>
      <c r="P10" s="129"/>
      <c r="Q10" s="79"/>
      <c r="R10" s="88"/>
      <c r="S10" s="88"/>
      <c r="T10" s="88"/>
      <c r="U10" s="88"/>
      <c r="V10" s="102"/>
      <c r="W10" s="103"/>
      <c r="X10" s="103"/>
      <c r="Y10" s="103"/>
      <c r="Z10" s="103"/>
      <c r="AA10" s="103"/>
      <c r="AB10" s="103"/>
    </row>
    <row r="11" spans="1:127" ht="62" customHeight="1" x14ac:dyDescent="0.2">
      <c r="A11" s="79"/>
      <c r="B11" s="35" t="s">
        <v>36</v>
      </c>
      <c r="C11" s="149"/>
      <c r="D11" s="149"/>
      <c r="E11" s="149"/>
      <c r="F11" s="184">
        <v>9</v>
      </c>
      <c r="G11" s="158"/>
      <c r="H11" s="79"/>
      <c r="I11" s="139"/>
      <c r="J11" s="127"/>
      <c r="K11" s="127"/>
      <c r="L11" s="127"/>
      <c r="M11" s="127"/>
      <c r="N11" s="127"/>
      <c r="O11" s="127"/>
      <c r="P11" s="140"/>
      <c r="Q11" s="79"/>
      <c r="R11" s="88"/>
      <c r="S11" s="88"/>
      <c r="T11" s="88"/>
      <c r="U11" s="88"/>
      <c r="V11" s="102"/>
      <c r="W11" s="103"/>
      <c r="X11" s="103"/>
      <c r="Y11" s="103"/>
      <c r="Z11" s="103"/>
      <c r="AA11" s="103"/>
      <c r="AB11" s="103"/>
    </row>
    <row r="12" spans="1:127" s="79" customFormat="1" ht="62" customHeight="1" thickBot="1" x14ac:dyDescent="0.5">
      <c r="B12" s="38" t="s">
        <v>37</v>
      </c>
      <c r="C12" s="156"/>
      <c r="D12" s="156"/>
      <c r="E12" s="156"/>
      <c r="F12" s="186">
        <v>9</v>
      </c>
      <c r="G12" s="159"/>
      <c r="I12" s="139"/>
      <c r="J12" s="72" t="s">
        <v>74</v>
      </c>
      <c r="K12" s="236" t="s">
        <v>89</v>
      </c>
      <c r="L12" s="236"/>
      <c r="M12" s="236"/>
      <c r="N12" s="236"/>
      <c r="O12" s="236"/>
      <c r="P12" s="140"/>
      <c r="U12" s="88"/>
      <c r="V12" s="102"/>
      <c r="W12" s="103"/>
      <c r="X12" s="102" t="s">
        <v>16</v>
      </c>
      <c r="Y12" s="102"/>
      <c r="Z12" s="102"/>
      <c r="AA12" s="103"/>
      <c r="AB12" s="103"/>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row>
    <row r="13" spans="1:127" s="79" customFormat="1" ht="62" customHeight="1" thickBot="1" x14ac:dyDescent="0.25">
      <c r="A13" s="115"/>
      <c r="B13" s="115"/>
      <c r="C13" s="115"/>
      <c r="I13" s="139"/>
      <c r="J13" s="248" t="s">
        <v>77</v>
      </c>
      <c r="K13" s="249"/>
      <c r="L13" s="178">
        <f>IF(K15="","",(IF(K15&gt;0,(AVERAGE(K15:K18)),"")))</f>
        <v>88.5</v>
      </c>
      <c r="M13" s="250" t="s">
        <v>91</v>
      </c>
      <c r="N13" s="251" t="s">
        <v>49</v>
      </c>
      <c r="O13" s="253" t="s">
        <v>50</v>
      </c>
      <c r="P13" s="140"/>
      <c r="U13" s="88"/>
      <c r="V13" s="102"/>
      <c r="W13" s="103"/>
      <c r="X13" s="102" t="s">
        <v>0</v>
      </c>
      <c r="Y13" s="102"/>
      <c r="Z13" s="102"/>
      <c r="AA13" s="103"/>
      <c r="AB13" s="103"/>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row>
    <row r="14" spans="1:127" s="79" customFormat="1" ht="62" customHeight="1" x14ac:dyDescent="0.2">
      <c r="B14" s="53" t="s">
        <v>44</v>
      </c>
      <c r="C14" s="160">
        <f>IF(C6="","",(LOOKUP(C29,Normer!$B$5:$B$62,Normer!C$5:C$62)))</f>
        <v>77</v>
      </c>
      <c r="D14" s="60">
        <f>IF(D8="","",(LOOKUP(D29,Normer!$B$5:$B$62,Normer!D$5:D$62)))</f>
        <v>88</v>
      </c>
      <c r="E14" s="60">
        <f>IF(E10="","",(LOOKUP(E29,Normer!$B$5:$B$62,Normer!E$5:E$62)))</f>
        <v>88</v>
      </c>
      <c r="F14" s="60">
        <f>IF(F12="","",(LOOKUP(F29,Normer!$B$5:$B$62,Normer!F$5:F$62)))</f>
        <v>101</v>
      </c>
      <c r="G14" s="61">
        <f>IF(F14="","",(LOOKUP(G29,Normer!H5:H233,Normer!I5:I233)))</f>
        <v>86</v>
      </c>
      <c r="I14" s="139"/>
      <c r="J14" s="123" t="s">
        <v>67</v>
      </c>
      <c r="K14" s="124" t="s">
        <v>48</v>
      </c>
      <c r="L14" s="165" t="s">
        <v>78</v>
      </c>
      <c r="M14" s="223"/>
      <c r="N14" s="252"/>
      <c r="O14" s="254"/>
      <c r="P14" s="140"/>
      <c r="U14" s="88"/>
      <c r="V14" s="102"/>
      <c r="W14" s="103"/>
      <c r="X14" s="102" t="s">
        <v>6</v>
      </c>
      <c r="Y14" s="107" t="s">
        <v>1</v>
      </c>
      <c r="Z14" s="102"/>
      <c r="AA14" s="108" t="s">
        <v>17</v>
      </c>
      <c r="AB14" s="103"/>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row>
    <row r="15" spans="1:127" s="79" customFormat="1" ht="62" customHeight="1" x14ac:dyDescent="0.2">
      <c r="A15" s="80"/>
      <c r="B15" s="49" t="s">
        <v>45</v>
      </c>
      <c r="C15" s="161">
        <f>IF(C14="","",(100*(NORMDIST(C14,100,15,TRUE))))</f>
        <v>6</v>
      </c>
      <c r="D15" s="161">
        <f t="shared" ref="D15:F15" si="2">IF(D14="","",(100*(NORMDIST(D14,100,15,TRUE))))</f>
        <v>21</v>
      </c>
      <c r="E15" s="161">
        <f t="shared" si="2"/>
        <v>21</v>
      </c>
      <c r="F15" s="161">
        <f t="shared" si="2"/>
        <v>53</v>
      </c>
      <c r="G15" s="162">
        <f>IF(G14="","",(100*(NORMDIST(G14,100,15,TRUE))))</f>
        <v>18</v>
      </c>
      <c r="I15" s="139"/>
      <c r="J15" s="172" t="s">
        <v>38</v>
      </c>
      <c r="K15" s="173">
        <f>C$14</f>
        <v>77</v>
      </c>
      <c r="L15" s="174">
        <f>IF(K15="","",(IF(K15&gt;0,(K15-L$5),"")))</f>
        <v>-11.5</v>
      </c>
      <c r="M15" s="166" t="str">
        <f>IFERROR((IF((L15^2^0.5)&gt;AA15,"Ja","Nei")),"")</f>
        <v>Ja</v>
      </c>
      <c r="N15" s="167" t="str">
        <f>IF(AND(K15&gt;109,L15&gt;0,M15="Ja"),"Styrke","")</f>
        <v/>
      </c>
      <c r="O15" s="168" t="str">
        <f>IF(AND(K15&lt;L$13,K15&lt;90,M15="Ja"),"Vanske","")</f>
        <v>Vanske</v>
      </c>
      <c r="P15" s="140"/>
      <c r="U15" s="88"/>
      <c r="V15" s="102"/>
      <c r="W15" s="103"/>
      <c r="X15" s="102" t="s">
        <v>2</v>
      </c>
      <c r="Y15" s="102">
        <v>9.4</v>
      </c>
      <c r="Z15" s="102"/>
      <c r="AA15" s="109">
        <v>8.5</v>
      </c>
      <c r="AB15" s="103"/>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row>
    <row r="16" spans="1:127" s="79" customFormat="1" ht="62" customHeight="1" x14ac:dyDescent="0.2">
      <c r="A16" s="80"/>
      <c r="B16" s="50" t="s">
        <v>47</v>
      </c>
      <c r="C16" s="62">
        <f>IF(C14="","",(C21+(C$22)*C$26))</f>
        <v>9</v>
      </c>
      <c r="D16" s="62">
        <f>IF(D14="","",(D21+(D$22)*D$26))</f>
        <v>8</v>
      </c>
      <c r="E16" s="62">
        <f>IF(E14="","",(E21+(E$22)*E$26))</f>
        <v>11</v>
      </c>
      <c r="F16" s="62">
        <f>IF(F14="","",(F21+(F$22)*F$26))</f>
        <v>10</v>
      </c>
      <c r="G16" s="62">
        <f>IF(G14="","",(G21+(G$22)*G$26))</f>
        <v>7</v>
      </c>
      <c r="I16" s="139"/>
      <c r="J16" s="172" t="s">
        <v>39</v>
      </c>
      <c r="K16" s="173">
        <f>D$14</f>
        <v>88</v>
      </c>
      <c r="L16" s="174">
        <f>IF(K16="","",(IF(K16&gt;0,(K16-L$5),"")))</f>
        <v>-0.5</v>
      </c>
      <c r="M16" s="166" t="str">
        <f>IFERROR((IF((L16^2^0.5)&gt;AA16,"Ja","Nei")),"")</f>
        <v>Nei</v>
      </c>
      <c r="N16" s="167" t="str">
        <f t="shared" ref="N16:N18" si="3">IF(AND(K16&gt;109,L16&gt;0,M16="Ja"),"Styrke","")</f>
        <v/>
      </c>
      <c r="O16" s="168" t="str">
        <f>IF(AND(K16&lt;L$13,K16&lt;90,M16="Ja"),"Vanske","")</f>
        <v/>
      </c>
      <c r="P16" s="140"/>
      <c r="U16" s="88"/>
      <c r="V16" s="102"/>
      <c r="W16" s="103"/>
      <c r="X16" s="102" t="s">
        <v>3</v>
      </c>
      <c r="Y16" s="102">
        <v>8.8000000000000007</v>
      </c>
      <c r="Z16" s="102"/>
      <c r="AA16" s="109">
        <v>7.9</v>
      </c>
      <c r="AB16" s="103"/>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row>
    <row r="17" spans="1:127" s="79" customFormat="1" ht="62" customHeight="1" thickBot="1" x14ac:dyDescent="0.25">
      <c r="A17" s="80"/>
      <c r="B17" s="51" t="s">
        <v>46</v>
      </c>
      <c r="C17" s="63">
        <f>IF(C14="","",(C21-(C$22)*C$26))</f>
        <v>-9</v>
      </c>
      <c r="D17" s="63">
        <f>IF(D14="","",(D21-(D$22)*D$26))</f>
        <v>-8</v>
      </c>
      <c r="E17" s="63">
        <f>IF(E14="","",(E21-(E$22)*E$26))</f>
        <v>-11</v>
      </c>
      <c r="F17" s="63">
        <f>IF(F14="","",(F21-(F$22)*F$26))</f>
        <v>-10</v>
      </c>
      <c r="G17" s="63">
        <f>IF(G14="","",(G21-(G$22)*G$26))</f>
        <v>-7</v>
      </c>
      <c r="I17" s="139"/>
      <c r="J17" s="172" t="s">
        <v>40</v>
      </c>
      <c r="K17" s="173">
        <f>E$14</f>
        <v>88</v>
      </c>
      <c r="L17" s="174">
        <f>IF(K17="","",(IF(K17&gt;0,(K17-L$5),"")))</f>
        <v>-0.5</v>
      </c>
      <c r="M17" s="166" t="str">
        <f>IFERROR((IF((L17^2^0.5)&gt;AA17,"Ja","Nei")),"")</f>
        <v>Nei</v>
      </c>
      <c r="N17" s="167" t="str">
        <f t="shared" si="3"/>
        <v/>
      </c>
      <c r="O17" s="168" t="str">
        <f>IF(AND(K17&lt;L$13,K17&lt;90,M17="Ja"),"Vanske","")</f>
        <v/>
      </c>
      <c r="P17" s="140"/>
      <c r="U17" s="88"/>
      <c r="V17" s="102"/>
      <c r="W17" s="103"/>
      <c r="X17" s="102" t="s">
        <v>4</v>
      </c>
      <c r="Y17" s="102">
        <v>8.75</v>
      </c>
      <c r="Z17" s="102"/>
      <c r="AA17" s="109">
        <v>7.9</v>
      </c>
      <c r="AB17" s="103"/>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row>
    <row r="18" spans="1:127" s="79" customFormat="1" ht="72" customHeight="1" thickBot="1" x14ac:dyDescent="0.25">
      <c r="A18" s="80"/>
      <c r="B18" s="58" t="s">
        <v>87</v>
      </c>
      <c r="C18" s="189">
        <v>0.05</v>
      </c>
      <c r="D18" s="52">
        <f>(1-C18)</f>
        <v>0.95</v>
      </c>
      <c r="E18" s="141"/>
      <c r="F18" s="80"/>
      <c r="G18" s="80"/>
      <c r="H18" s="80"/>
      <c r="I18" s="139"/>
      <c r="J18" s="175" t="s">
        <v>41</v>
      </c>
      <c r="K18" s="176">
        <f>F$14</f>
        <v>101</v>
      </c>
      <c r="L18" s="177">
        <f>IF(K18="","",(IF(K18&gt;0,(K18-L$5),"")))</f>
        <v>12.5</v>
      </c>
      <c r="M18" s="169" t="str">
        <f>IFERROR((IF((L18^2^0.5)&gt;AA18,"Ja","Nei")),"")</f>
        <v>Ja</v>
      </c>
      <c r="N18" s="170" t="str">
        <f t="shared" si="3"/>
        <v/>
      </c>
      <c r="O18" s="171" t="str">
        <f>IF(AND(K18&lt;L$13,K18&lt;90,M18="Ja"),"Vanske","")</f>
        <v/>
      </c>
      <c r="P18" s="140"/>
      <c r="U18" s="88"/>
      <c r="V18" s="102"/>
      <c r="W18" s="103"/>
      <c r="X18" s="102" t="s">
        <v>5</v>
      </c>
      <c r="Y18" s="102">
        <v>9.25</v>
      </c>
      <c r="Z18" s="102"/>
      <c r="AA18" s="109">
        <v>8.3000000000000007</v>
      </c>
      <c r="AB18" s="103"/>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row>
    <row r="19" spans="1:127" s="79" customFormat="1" ht="92.25" customHeight="1" x14ac:dyDescent="0.25">
      <c r="A19" s="80"/>
      <c r="B19" s="255" t="s">
        <v>84</v>
      </c>
      <c r="C19" s="255"/>
      <c r="D19" s="255"/>
      <c r="E19" s="255"/>
      <c r="F19" s="255"/>
      <c r="G19" s="255"/>
      <c r="H19" s="80"/>
      <c r="I19" s="139"/>
      <c r="J19" s="247" t="s">
        <v>81</v>
      </c>
      <c r="K19" s="247"/>
      <c r="L19" s="247"/>
      <c r="M19" s="247"/>
      <c r="N19" s="247"/>
      <c r="O19" s="247"/>
      <c r="P19" s="140"/>
      <c r="R19" s="88"/>
      <c r="S19" s="88"/>
      <c r="T19" s="88"/>
      <c r="U19" s="88"/>
      <c r="V19" s="102"/>
      <c r="W19" s="103"/>
      <c r="X19" s="103"/>
      <c r="Y19" s="103"/>
      <c r="Z19" s="103"/>
      <c r="AA19" s="103"/>
      <c r="AB19" s="103"/>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row>
    <row r="20" spans="1:127" ht="99.75" customHeight="1" x14ac:dyDescent="0.2">
      <c r="B20" s="255"/>
      <c r="C20" s="255"/>
      <c r="D20" s="255"/>
      <c r="E20" s="255"/>
      <c r="F20" s="255"/>
      <c r="G20" s="255"/>
      <c r="I20" s="139"/>
      <c r="J20" s="228" t="s">
        <v>82</v>
      </c>
      <c r="K20" s="228"/>
      <c r="L20" s="228"/>
      <c r="M20" s="228"/>
      <c r="N20" s="228"/>
      <c r="O20" s="228"/>
      <c r="P20" s="140"/>
      <c r="R20" s="88"/>
      <c r="S20" s="88"/>
      <c r="T20" s="88"/>
      <c r="U20" s="88"/>
      <c r="V20" s="79"/>
    </row>
    <row r="21" spans="1:127" ht="58" customHeight="1" x14ac:dyDescent="0.2">
      <c r="A21" s="115"/>
      <c r="B21" s="230" t="s">
        <v>85</v>
      </c>
      <c r="C21" s="230"/>
      <c r="D21" s="230"/>
      <c r="E21" s="230"/>
      <c r="F21" s="230"/>
      <c r="G21" s="230"/>
      <c r="I21" s="139"/>
      <c r="J21" s="228" t="s">
        <v>83</v>
      </c>
      <c r="K21" s="228"/>
      <c r="L21" s="228"/>
      <c r="M21" s="228"/>
      <c r="N21" s="228"/>
      <c r="O21" s="228"/>
      <c r="P21" s="140"/>
    </row>
    <row r="22" spans="1:127" ht="58" customHeight="1" x14ac:dyDescent="0.2">
      <c r="A22" s="115"/>
      <c r="B22" s="119" t="s">
        <v>25</v>
      </c>
      <c r="C22" s="120">
        <f>NORMSINV($C18*0.5)*-1</f>
        <v>1.96</v>
      </c>
      <c r="D22" s="120">
        <f t="shared" ref="D22:F22" si="4">NORMSINV($C18*0.5)*-1</f>
        <v>1.96</v>
      </c>
      <c r="E22" s="120">
        <f t="shared" si="4"/>
        <v>1.96</v>
      </c>
      <c r="F22" s="120">
        <f t="shared" si="4"/>
        <v>1.96</v>
      </c>
      <c r="G22" s="120">
        <f>NORMSINV($C18*0.5)*-1</f>
        <v>1.96</v>
      </c>
      <c r="I22" s="139"/>
      <c r="J22" s="228" t="s">
        <v>80</v>
      </c>
      <c r="K22" s="228"/>
      <c r="L22" s="228"/>
      <c r="M22" s="228"/>
      <c r="N22" s="228"/>
      <c r="O22" s="228"/>
      <c r="P22" s="140"/>
    </row>
    <row r="23" spans="1:127" hidden="1" x14ac:dyDescent="0.2">
      <c r="A23" s="115"/>
      <c r="B23" s="119" t="s">
        <v>21</v>
      </c>
      <c r="C23" s="120">
        <v>0.9</v>
      </c>
      <c r="D23" s="120">
        <v>0.93</v>
      </c>
      <c r="E23" s="120">
        <v>0.86</v>
      </c>
      <c r="F23" s="120">
        <v>0.89</v>
      </c>
      <c r="G23" s="120">
        <v>0.95</v>
      </c>
      <c r="I23" s="139"/>
      <c r="J23" s="127"/>
      <c r="K23" s="127"/>
      <c r="L23" s="127"/>
      <c r="M23" s="127"/>
      <c r="N23" s="127"/>
      <c r="O23" s="127"/>
      <c r="P23" s="140"/>
    </row>
    <row r="24" spans="1:127" ht="17" thickBot="1" x14ac:dyDescent="0.25">
      <c r="A24" s="115"/>
      <c r="B24" s="119" t="s">
        <v>22</v>
      </c>
      <c r="C24" s="119">
        <v>100</v>
      </c>
      <c r="D24" s="119">
        <v>100</v>
      </c>
      <c r="E24" s="119">
        <v>100</v>
      </c>
      <c r="F24" s="119">
        <v>100</v>
      </c>
      <c r="G24" s="119">
        <v>100</v>
      </c>
      <c r="I24" s="128"/>
      <c r="J24" s="142"/>
      <c r="K24" s="142"/>
      <c r="L24" s="142"/>
      <c r="M24" s="142"/>
      <c r="N24" s="142"/>
      <c r="O24" s="142"/>
      <c r="P24" s="129"/>
    </row>
    <row r="25" spans="1:127" x14ac:dyDescent="0.2">
      <c r="A25" s="115"/>
      <c r="B25" s="119" t="s">
        <v>23</v>
      </c>
      <c r="C25" s="119">
        <v>15</v>
      </c>
      <c r="D25" s="119">
        <v>15</v>
      </c>
      <c r="E25" s="119">
        <v>15</v>
      </c>
      <c r="F25" s="119">
        <v>15</v>
      </c>
      <c r="G25" s="119">
        <v>15</v>
      </c>
    </row>
    <row r="26" spans="1:127" x14ac:dyDescent="0.2">
      <c r="A26" s="115"/>
      <c r="B26" s="119" t="s">
        <v>24</v>
      </c>
      <c r="C26" s="120">
        <f>C25*SQRT(1-C23)</f>
        <v>4.74</v>
      </c>
      <c r="D26" s="120">
        <f>D25*SQRT(1-D23)</f>
        <v>3.97</v>
      </c>
      <c r="E26" s="120">
        <f>E25*SQRT(1-E23)</f>
        <v>5.61</v>
      </c>
      <c r="F26" s="120">
        <f>F25*SQRT(1-F23)</f>
        <v>4.97</v>
      </c>
      <c r="G26" s="120">
        <f>G25*SQRT(1-G23)</f>
        <v>3.35</v>
      </c>
    </row>
    <row r="27" spans="1:127" x14ac:dyDescent="0.2">
      <c r="A27" s="115"/>
      <c r="B27" s="115"/>
      <c r="C27" s="115"/>
      <c r="D27" s="115"/>
      <c r="E27" s="115"/>
      <c r="F27" s="115"/>
      <c r="G27" s="116"/>
    </row>
    <row r="28" spans="1:127" x14ac:dyDescent="0.2">
      <c r="A28" s="115"/>
      <c r="B28" s="115"/>
      <c r="C28" s="115"/>
      <c r="D28" s="115"/>
      <c r="E28" s="115"/>
      <c r="F28" s="115"/>
      <c r="G28" s="116"/>
      <c r="I28" s="143"/>
      <c r="J28" s="143"/>
      <c r="K28" s="143"/>
      <c r="L28" s="143"/>
      <c r="M28" s="143"/>
      <c r="N28" s="143"/>
      <c r="O28" s="143"/>
      <c r="P28" s="143"/>
    </row>
    <row r="29" spans="1:127" s="143" customFormat="1" x14ac:dyDescent="0.2">
      <c r="A29" s="115"/>
      <c r="B29" s="115" t="s">
        <v>20</v>
      </c>
      <c r="C29" s="144">
        <f>IF(SUM(C5:C6)&gt;1,(((C5+C6)/2)+C5+C6))</f>
        <v>17</v>
      </c>
      <c r="D29" s="116">
        <f>IF(SUM(D7:D8)&gt;1,(((D7+D8)/2)+D7+D8))</f>
        <v>27</v>
      </c>
      <c r="E29" s="116">
        <f>(((E9+E10)/2)+E9+E10)</f>
        <v>22.5</v>
      </c>
      <c r="F29" s="116">
        <f>(((F11+F12)/2)+F11+F12)</f>
        <v>27</v>
      </c>
      <c r="G29" s="144">
        <f>SUM(C29:F29)</f>
        <v>94</v>
      </c>
      <c r="I29" s="80"/>
      <c r="J29" s="80"/>
      <c r="K29" s="80"/>
      <c r="L29" s="80"/>
      <c r="M29" s="80"/>
      <c r="N29" s="80"/>
      <c r="O29" s="80"/>
      <c r="P29" s="80"/>
    </row>
    <row r="30" spans="1:127" x14ac:dyDescent="0.2">
      <c r="A30" s="115"/>
      <c r="B30" s="115"/>
      <c r="C30" s="115"/>
      <c r="D30" s="115"/>
      <c r="E30" s="115"/>
      <c r="F30" s="115"/>
      <c r="G30" s="116"/>
    </row>
    <row r="31" spans="1:127" x14ac:dyDescent="0.2">
      <c r="B31" s="145"/>
      <c r="C31" s="146"/>
      <c r="D31" s="146"/>
      <c r="E31" s="146"/>
      <c r="F31" s="146"/>
      <c r="G31" s="147"/>
    </row>
    <row r="32" spans="1:127" hidden="1" x14ac:dyDescent="0.2"/>
    <row r="33" spans="2:2" hidden="1" x14ac:dyDescent="0.2">
      <c r="B33" s="80"/>
    </row>
    <row r="34" spans="2:2" hidden="1" x14ac:dyDescent="0.2">
      <c r="B34" s="80"/>
    </row>
    <row r="35" spans="2:2" hidden="1" x14ac:dyDescent="0.2"/>
    <row r="36" spans="2:2" hidden="1" x14ac:dyDescent="0.2"/>
    <row r="37" spans="2:2" x14ac:dyDescent="0.2"/>
  </sheetData>
  <sheetProtection algorithmName="SHA-512" hashValue="45eKgwOxLUZiFqKZKxSaVIAXX4pgFNlUXU1xTM3FznhOrxyrjAOy9lB2O6q4NVf9upgLiht08pSWEYraJkeZ5Q==" saltValue="TkKmtonhObDCu0GwRma/RQ==" spinCount="100000" sheet="1" objects="1" scenarios="1"/>
  <mergeCells count="20">
    <mergeCell ref="K4:O4"/>
    <mergeCell ref="K12:O12"/>
    <mergeCell ref="J20:O20"/>
    <mergeCell ref="J21:O21"/>
    <mergeCell ref="J22:O22"/>
    <mergeCell ref="J5:K5"/>
    <mergeCell ref="M5:M6"/>
    <mergeCell ref="N5:N6"/>
    <mergeCell ref="O5:O6"/>
    <mergeCell ref="B21:G21"/>
    <mergeCell ref="B19:G20"/>
    <mergeCell ref="B1:G1"/>
    <mergeCell ref="G3:G4"/>
    <mergeCell ref="C4:F4"/>
    <mergeCell ref="I6:I10"/>
    <mergeCell ref="J19:O19"/>
    <mergeCell ref="J13:K13"/>
    <mergeCell ref="M13:M14"/>
    <mergeCell ref="N13:N14"/>
    <mergeCell ref="O13:O14"/>
  </mergeCells>
  <conditionalFormatting sqref="O7:O10">
    <cfRule type="containsText" dxfId="9" priority="5" operator="containsText" text="Strength">
      <formula>NOT(ISERROR(SEARCH("Strength",O7)))</formula>
    </cfRule>
    <cfRule type="containsText" dxfId="8" priority="6" operator="containsText" text="Weakness">
      <formula>NOT(ISERROR(SEARCH("Weakness",O7)))</formula>
    </cfRule>
  </conditionalFormatting>
  <conditionalFormatting sqref="N7:N10">
    <cfRule type="containsText" dxfId="7" priority="7" operator="containsText" text="Strength">
      <formula>NOT(ISERROR(SEARCH("Strength",N7)))</formula>
    </cfRule>
    <cfRule type="containsText" dxfId="6" priority="8" operator="containsText" text="Weakness">
      <formula>NOT(ISERROR(SEARCH("Weakness",N7)))</formula>
    </cfRule>
  </conditionalFormatting>
  <conditionalFormatting sqref="O15:O18">
    <cfRule type="containsText" dxfId="5" priority="1" operator="containsText" text="Strength">
      <formula>NOT(ISERROR(SEARCH("Strength",O15)))</formula>
    </cfRule>
    <cfRule type="containsText" dxfId="4" priority="2" operator="containsText" text="Weakness">
      <formula>NOT(ISERROR(SEARCH("Weakness",O15)))</formula>
    </cfRule>
  </conditionalFormatting>
  <conditionalFormatting sqref="N15:N18">
    <cfRule type="containsText" dxfId="3" priority="3" operator="containsText" text="Strength">
      <formula>NOT(ISERROR(SEARCH("Strength",N15)))</formula>
    </cfRule>
    <cfRule type="containsText" dxfId="2" priority="4" operator="containsText" text="Weakness">
      <formula>NOT(ISERROR(SEARCH("Weakness",N15)))</formula>
    </cfRule>
  </conditionalFormatting>
  <pageMargins left="0.7" right="0.7" top="0.75" bottom="0.75" header="0.3" footer="0.3"/>
  <pageSetup paperSize="9" scale="3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317E5-8270-4935-BB8A-32AF41B17216}">
  <dimension ref="B2:I234"/>
  <sheetViews>
    <sheetView topLeftCell="A8" workbookViewId="0">
      <selection activeCell="I4" sqref="H4:I234"/>
    </sheetView>
  </sheetViews>
  <sheetFormatPr baseColWidth="10" defaultColWidth="9.1640625" defaultRowHeight="15" x14ac:dyDescent="0.2"/>
  <cols>
    <col min="2" max="6" width="17.33203125" customWidth="1"/>
    <col min="7" max="7" width="1.1640625" hidden="1" customWidth="1"/>
    <col min="8" max="8" width="14.83203125" customWidth="1"/>
    <col min="9" max="9" width="17.33203125" customWidth="1"/>
  </cols>
  <sheetData>
    <row r="2" spans="2:9" ht="16" thickBot="1" x14ac:dyDescent="0.25"/>
    <row r="3" spans="2:9" ht="69.5" customHeight="1" thickBot="1" x14ac:dyDescent="0.4">
      <c r="B3" s="257" t="s">
        <v>8</v>
      </c>
      <c r="C3" s="258"/>
      <c r="D3" s="258"/>
      <c r="E3" s="258"/>
      <c r="F3" s="258"/>
      <c r="G3" s="259"/>
      <c r="H3" s="259"/>
      <c r="I3" s="260"/>
    </row>
    <row r="4" spans="2:9" s="10" customFormat="1" ht="37.25" customHeight="1" x14ac:dyDescent="0.2">
      <c r="B4" s="11" t="s">
        <v>9</v>
      </c>
      <c r="C4" s="12" t="s">
        <v>10</v>
      </c>
      <c r="D4" s="13" t="s">
        <v>11</v>
      </c>
      <c r="E4" s="14" t="s">
        <v>12</v>
      </c>
      <c r="F4" s="15" t="s">
        <v>13</v>
      </c>
      <c r="G4" s="23"/>
      <c r="H4" s="27" t="s">
        <v>14</v>
      </c>
      <c r="I4" s="28" t="s">
        <v>15</v>
      </c>
    </row>
    <row r="5" spans="2:9" s="5" customFormat="1" ht="16" x14ac:dyDescent="0.2">
      <c r="B5" s="16">
        <v>3</v>
      </c>
      <c r="C5" s="6">
        <v>50</v>
      </c>
      <c r="D5" s="7">
        <v>50</v>
      </c>
      <c r="E5" s="8">
        <v>54</v>
      </c>
      <c r="F5" s="17">
        <v>51</v>
      </c>
      <c r="G5" s="24"/>
      <c r="H5" s="29">
        <v>12</v>
      </c>
      <c r="I5" s="30">
        <v>40</v>
      </c>
    </row>
    <row r="6" spans="2:9" s="5" customFormat="1" ht="16" x14ac:dyDescent="0.2">
      <c r="B6" s="16">
        <v>4</v>
      </c>
      <c r="C6" s="1">
        <v>53</v>
      </c>
      <c r="D6" s="7">
        <v>52</v>
      </c>
      <c r="E6" s="8">
        <v>57</v>
      </c>
      <c r="F6" s="17">
        <v>52</v>
      </c>
      <c r="G6" s="24"/>
      <c r="H6" s="29">
        <v>13</v>
      </c>
      <c r="I6" s="30">
        <v>40</v>
      </c>
    </row>
    <row r="7" spans="2:9" s="5" customFormat="1" ht="16" x14ac:dyDescent="0.2">
      <c r="B7" s="16">
        <v>5</v>
      </c>
      <c r="C7" s="1">
        <v>54</v>
      </c>
      <c r="D7" s="7">
        <v>53</v>
      </c>
      <c r="E7" s="8">
        <v>58</v>
      </c>
      <c r="F7" s="17">
        <v>53</v>
      </c>
      <c r="G7" s="24"/>
      <c r="H7" s="29">
        <v>14</v>
      </c>
      <c r="I7" s="30">
        <v>40</v>
      </c>
    </row>
    <row r="8" spans="2:9" s="5" customFormat="1" ht="16" x14ac:dyDescent="0.2">
      <c r="B8" s="16">
        <v>6</v>
      </c>
      <c r="C8" s="1">
        <v>56</v>
      </c>
      <c r="D8" s="7">
        <v>54</v>
      </c>
      <c r="E8" s="8">
        <v>60</v>
      </c>
      <c r="F8" s="17">
        <v>54</v>
      </c>
      <c r="G8" s="24"/>
      <c r="H8" s="29">
        <v>15</v>
      </c>
      <c r="I8" s="30">
        <v>40</v>
      </c>
    </row>
    <row r="9" spans="2:9" s="5" customFormat="1" ht="16" x14ac:dyDescent="0.2">
      <c r="B9" s="16">
        <v>7</v>
      </c>
      <c r="C9" s="1">
        <v>57</v>
      </c>
      <c r="D9" s="7">
        <v>54</v>
      </c>
      <c r="E9" s="8">
        <v>61</v>
      </c>
      <c r="F9" s="17">
        <v>55</v>
      </c>
      <c r="G9" s="24"/>
      <c r="H9" s="29">
        <v>16</v>
      </c>
      <c r="I9" s="30">
        <v>40</v>
      </c>
    </row>
    <row r="10" spans="2:9" s="5" customFormat="1" ht="16" x14ac:dyDescent="0.2">
      <c r="B10" s="16">
        <v>8</v>
      </c>
      <c r="C10" s="1">
        <v>58</v>
      </c>
      <c r="D10" s="7">
        <v>55</v>
      </c>
      <c r="E10" s="8">
        <v>62</v>
      </c>
      <c r="F10" s="17">
        <v>56</v>
      </c>
      <c r="G10" s="24"/>
      <c r="H10" s="29">
        <v>17</v>
      </c>
      <c r="I10" s="30">
        <v>40</v>
      </c>
    </row>
    <row r="11" spans="2:9" s="5" customFormat="1" ht="16" x14ac:dyDescent="0.2">
      <c r="B11" s="16">
        <v>9</v>
      </c>
      <c r="C11" s="1">
        <v>60</v>
      </c>
      <c r="D11" s="7">
        <v>56</v>
      </c>
      <c r="E11" s="8">
        <v>64</v>
      </c>
      <c r="F11" s="17">
        <v>60</v>
      </c>
      <c r="G11" s="24"/>
      <c r="H11" s="29">
        <v>18</v>
      </c>
      <c r="I11" s="30">
        <v>40</v>
      </c>
    </row>
    <row r="12" spans="2:9" s="5" customFormat="1" ht="16" x14ac:dyDescent="0.2">
      <c r="B12" s="16">
        <v>10</v>
      </c>
      <c r="C12" s="1">
        <v>62</v>
      </c>
      <c r="D12" s="7">
        <v>56</v>
      </c>
      <c r="E12" s="8">
        <v>65</v>
      </c>
      <c r="F12" s="17">
        <v>62</v>
      </c>
      <c r="G12" s="24"/>
      <c r="H12" s="29">
        <v>19</v>
      </c>
      <c r="I12" s="30">
        <v>40</v>
      </c>
    </row>
    <row r="13" spans="2:9" s="5" customFormat="1" ht="16" x14ac:dyDescent="0.2">
      <c r="B13" s="16">
        <v>11</v>
      </c>
      <c r="C13" s="1">
        <v>65</v>
      </c>
      <c r="D13" s="7">
        <v>58</v>
      </c>
      <c r="E13" s="8">
        <v>67</v>
      </c>
      <c r="F13" s="17">
        <v>66</v>
      </c>
      <c r="G13" s="24"/>
      <c r="H13" s="29">
        <v>20</v>
      </c>
      <c r="I13" s="30">
        <v>40</v>
      </c>
    </row>
    <row r="14" spans="2:9" s="5" customFormat="1" ht="16" x14ac:dyDescent="0.2">
      <c r="B14" s="16">
        <v>12</v>
      </c>
      <c r="C14" s="1">
        <v>67</v>
      </c>
      <c r="D14" s="7">
        <v>59</v>
      </c>
      <c r="E14" s="8">
        <v>68</v>
      </c>
      <c r="F14" s="17">
        <v>67</v>
      </c>
      <c r="G14" s="24"/>
      <c r="H14" s="29">
        <v>21</v>
      </c>
      <c r="I14" s="30">
        <v>40</v>
      </c>
    </row>
    <row r="15" spans="2:9" s="5" customFormat="1" ht="16" x14ac:dyDescent="0.2">
      <c r="B15" s="16">
        <v>13</v>
      </c>
      <c r="C15" s="1">
        <v>69</v>
      </c>
      <c r="D15" s="7">
        <v>61</v>
      </c>
      <c r="E15" s="8">
        <v>70</v>
      </c>
      <c r="F15" s="17">
        <v>69</v>
      </c>
      <c r="G15" s="24"/>
      <c r="H15" s="29">
        <v>22</v>
      </c>
      <c r="I15" s="30">
        <v>40</v>
      </c>
    </row>
    <row r="16" spans="2:9" s="5" customFormat="1" ht="16" x14ac:dyDescent="0.2">
      <c r="B16" s="16">
        <v>14</v>
      </c>
      <c r="C16" s="1">
        <v>71</v>
      </c>
      <c r="D16" s="7">
        <v>63</v>
      </c>
      <c r="E16" s="8">
        <v>72</v>
      </c>
      <c r="F16" s="17">
        <v>71</v>
      </c>
      <c r="G16" s="24"/>
      <c r="H16" s="29">
        <v>23</v>
      </c>
      <c r="I16" s="30">
        <v>40</v>
      </c>
    </row>
    <row r="17" spans="2:9" s="5" customFormat="1" ht="16" x14ac:dyDescent="0.2">
      <c r="B17" s="16">
        <v>15</v>
      </c>
      <c r="C17" s="1">
        <v>73</v>
      </c>
      <c r="D17" s="7">
        <v>64</v>
      </c>
      <c r="E17" s="8">
        <v>73</v>
      </c>
      <c r="F17" s="17">
        <v>73</v>
      </c>
      <c r="G17" s="24"/>
      <c r="H17" s="29">
        <v>24</v>
      </c>
      <c r="I17" s="30">
        <v>40</v>
      </c>
    </row>
    <row r="18" spans="2:9" s="5" customFormat="1" ht="16" x14ac:dyDescent="0.2">
      <c r="B18" s="16">
        <v>16</v>
      </c>
      <c r="C18" s="1">
        <v>75</v>
      </c>
      <c r="D18" s="7">
        <v>66</v>
      </c>
      <c r="E18" s="8">
        <v>75</v>
      </c>
      <c r="F18" s="17">
        <v>75</v>
      </c>
      <c r="G18" s="24"/>
      <c r="H18" s="29">
        <v>25</v>
      </c>
      <c r="I18" s="30">
        <v>40</v>
      </c>
    </row>
    <row r="19" spans="2:9" s="5" customFormat="1" ht="16" x14ac:dyDescent="0.2">
      <c r="B19" s="16">
        <v>17</v>
      </c>
      <c r="C19" s="1">
        <v>77</v>
      </c>
      <c r="D19" s="7">
        <v>68</v>
      </c>
      <c r="E19" s="8">
        <v>77</v>
      </c>
      <c r="F19" s="17">
        <v>77</v>
      </c>
      <c r="G19" s="24"/>
      <c r="H19" s="29">
        <v>26</v>
      </c>
      <c r="I19" s="30">
        <v>40</v>
      </c>
    </row>
    <row r="20" spans="2:9" s="5" customFormat="1" ht="16" x14ac:dyDescent="0.2">
      <c r="B20" s="16">
        <v>18</v>
      </c>
      <c r="C20" s="1">
        <v>79</v>
      </c>
      <c r="D20" s="7">
        <v>70</v>
      </c>
      <c r="E20" s="8">
        <v>79</v>
      </c>
      <c r="F20" s="17">
        <v>81</v>
      </c>
      <c r="G20" s="24"/>
      <c r="H20" s="29">
        <v>27</v>
      </c>
      <c r="I20" s="30">
        <v>40</v>
      </c>
    </row>
    <row r="21" spans="2:9" s="5" customFormat="1" ht="16" x14ac:dyDescent="0.2">
      <c r="B21" s="16">
        <v>19</v>
      </c>
      <c r="C21" s="1">
        <v>81</v>
      </c>
      <c r="D21" s="7">
        <v>72</v>
      </c>
      <c r="E21" s="8">
        <v>81</v>
      </c>
      <c r="F21" s="17">
        <v>83</v>
      </c>
      <c r="G21" s="24"/>
      <c r="H21" s="29">
        <v>28</v>
      </c>
      <c r="I21" s="30">
        <v>40</v>
      </c>
    </row>
    <row r="22" spans="2:9" s="5" customFormat="1" ht="16" x14ac:dyDescent="0.2">
      <c r="B22" s="16">
        <v>20</v>
      </c>
      <c r="C22" s="1">
        <v>84</v>
      </c>
      <c r="D22" s="7">
        <v>74</v>
      </c>
      <c r="E22" s="8">
        <v>83</v>
      </c>
      <c r="F22" s="17">
        <v>85</v>
      </c>
      <c r="G22" s="24"/>
      <c r="H22" s="29">
        <v>29</v>
      </c>
      <c r="I22" s="30">
        <v>40</v>
      </c>
    </row>
    <row r="23" spans="2:9" s="5" customFormat="1" ht="16" x14ac:dyDescent="0.2">
      <c r="B23" s="16">
        <v>21</v>
      </c>
      <c r="C23" s="1">
        <v>86</v>
      </c>
      <c r="D23" s="7">
        <v>76</v>
      </c>
      <c r="E23" s="8">
        <v>86</v>
      </c>
      <c r="F23" s="17">
        <v>87</v>
      </c>
      <c r="G23" s="24"/>
      <c r="H23" s="29">
        <v>30</v>
      </c>
      <c r="I23" s="30">
        <v>40</v>
      </c>
    </row>
    <row r="24" spans="2:9" s="5" customFormat="1" ht="16" x14ac:dyDescent="0.2">
      <c r="B24" s="16">
        <v>22</v>
      </c>
      <c r="C24" s="1">
        <v>88</v>
      </c>
      <c r="D24" s="7">
        <v>78</v>
      </c>
      <c r="E24" s="8">
        <v>88</v>
      </c>
      <c r="F24" s="17">
        <v>90</v>
      </c>
      <c r="G24" s="24"/>
      <c r="H24" s="29">
        <v>31</v>
      </c>
      <c r="I24" s="30">
        <v>40</v>
      </c>
    </row>
    <row r="25" spans="2:9" s="5" customFormat="1" ht="16" x14ac:dyDescent="0.2">
      <c r="B25" s="16">
        <v>23</v>
      </c>
      <c r="C25" s="1">
        <v>91</v>
      </c>
      <c r="D25" s="7">
        <v>80</v>
      </c>
      <c r="E25" s="8">
        <v>91</v>
      </c>
      <c r="F25" s="17">
        <v>93</v>
      </c>
      <c r="G25" s="24"/>
      <c r="H25" s="29">
        <v>32</v>
      </c>
      <c r="I25" s="30">
        <v>40</v>
      </c>
    </row>
    <row r="26" spans="2:9" s="5" customFormat="1" ht="16" x14ac:dyDescent="0.2">
      <c r="B26" s="16">
        <v>24</v>
      </c>
      <c r="C26" s="1">
        <v>94</v>
      </c>
      <c r="D26" s="7">
        <v>82</v>
      </c>
      <c r="E26" s="8">
        <v>93</v>
      </c>
      <c r="F26" s="17">
        <v>95</v>
      </c>
      <c r="G26" s="24"/>
      <c r="H26" s="29">
        <v>33</v>
      </c>
      <c r="I26" s="30">
        <v>40</v>
      </c>
    </row>
    <row r="27" spans="2:9" s="5" customFormat="1" ht="16" x14ac:dyDescent="0.2">
      <c r="B27" s="16">
        <v>25</v>
      </c>
      <c r="C27" s="1">
        <v>96</v>
      </c>
      <c r="D27" s="7">
        <v>84</v>
      </c>
      <c r="E27" s="8">
        <v>95</v>
      </c>
      <c r="F27" s="17">
        <v>97</v>
      </c>
      <c r="G27" s="24"/>
      <c r="H27" s="29">
        <v>34</v>
      </c>
      <c r="I27" s="30">
        <v>40</v>
      </c>
    </row>
    <row r="28" spans="2:9" s="5" customFormat="1" ht="16" x14ac:dyDescent="0.2">
      <c r="B28" s="16">
        <v>26</v>
      </c>
      <c r="C28" s="1">
        <v>99</v>
      </c>
      <c r="D28" s="7">
        <v>86</v>
      </c>
      <c r="E28" s="8">
        <v>97</v>
      </c>
      <c r="F28" s="17">
        <v>99</v>
      </c>
      <c r="G28" s="24"/>
      <c r="H28" s="29">
        <v>35</v>
      </c>
      <c r="I28" s="30">
        <v>41</v>
      </c>
    </row>
    <row r="29" spans="2:9" s="5" customFormat="1" ht="16" x14ac:dyDescent="0.2">
      <c r="B29" s="16">
        <v>27</v>
      </c>
      <c r="C29" s="1">
        <v>101</v>
      </c>
      <c r="D29" s="7">
        <v>88</v>
      </c>
      <c r="E29" s="8">
        <v>99</v>
      </c>
      <c r="F29" s="17">
        <v>101</v>
      </c>
      <c r="G29" s="24"/>
      <c r="H29" s="29">
        <v>36</v>
      </c>
      <c r="I29" s="30">
        <v>42</v>
      </c>
    </row>
    <row r="30" spans="2:9" s="5" customFormat="1" ht="16" x14ac:dyDescent="0.2">
      <c r="B30" s="16">
        <v>28</v>
      </c>
      <c r="C30" s="1">
        <v>105</v>
      </c>
      <c r="D30" s="7">
        <v>92</v>
      </c>
      <c r="E30" s="8">
        <v>102</v>
      </c>
      <c r="F30" s="17">
        <v>104</v>
      </c>
      <c r="G30" s="24"/>
      <c r="H30" s="29">
        <v>37</v>
      </c>
      <c r="I30" s="30">
        <v>43</v>
      </c>
    </row>
    <row r="31" spans="2:9" s="5" customFormat="1" ht="16" x14ac:dyDescent="0.2">
      <c r="B31" s="16">
        <v>29</v>
      </c>
      <c r="C31" s="1">
        <v>108</v>
      </c>
      <c r="D31" s="7">
        <v>94</v>
      </c>
      <c r="E31" s="8">
        <v>105</v>
      </c>
      <c r="F31" s="17">
        <v>106</v>
      </c>
      <c r="G31" s="24"/>
      <c r="H31" s="29">
        <v>38</v>
      </c>
      <c r="I31" s="30">
        <v>43</v>
      </c>
    </row>
    <row r="32" spans="2:9" s="5" customFormat="1" ht="16" x14ac:dyDescent="0.2">
      <c r="B32" s="16">
        <v>30</v>
      </c>
      <c r="C32" s="1">
        <v>110</v>
      </c>
      <c r="D32" s="7">
        <v>96</v>
      </c>
      <c r="E32" s="8">
        <v>107</v>
      </c>
      <c r="F32" s="17">
        <v>110</v>
      </c>
      <c r="G32" s="24"/>
      <c r="H32" s="29">
        <v>39</v>
      </c>
      <c r="I32" s="30">
        <v>44</v>
      </c>
    </row>
    <row r="33" spans="2:9" s="5" customFormat="1" ht="16" x14ac:dyDescent="0.2">
      <c r="B33" s="16">
        <v>31</v>
      </c>
      <c r="C33" s="1">
        <v>112</v>
      </c>
      <c r="D33" s="7">
        <v>97</v>
      </c>
      <c r="E33" s="8">
        <v>109</v>
      </c>
      <c r="F33" s="17">
        <v>113</v>
      </c>
      <c r="G33" s="24"/>
      <c r="H33" s="29">
        <v>40</v>
      </c>
      <c r="I33" s="30">
        <v>45</v>
      </c>
    </row>
    <row r="34" spans="2:9" s="5" customFormat="1" ht="16" x14ac:dyDescent="0.2">
      <c r="B34" s="16">
        <v>32</v>
      </c>
      <c r="C34" s="1">
        <v>114</v>
      </c>
      <c r="D34" s="7">
        <v>100</v>
      </c>
      <c r="E34" s="8">
        <v>112</v>
      </c>
      <c r="F34" s="17">
        <v>116</v>
      </c>
      <c r="G34" s="24"/>
      <c r="H34" s="29">
        <v>41</v>
      </c>
      <c r="I34" s="30">
        <v>46</v>
      </c>
    </row>
    <row r="35" spans="2:9" s="5" customFormat="1" ht="16" x14ac:dyDescent="0.2">
      <c r="B35" s="16">
        <v>33</v>
      </c>
      <c r="C35" s="1">
        <v>116</v>
      </c>
      <c r="D35" s="7">
        <v>103</v>
      </c>
      <c r="E35" s="8">
        <v>115</v>
      </c>
      <c r="F35" s="17">
        <v>118</v>
      </c>
      <c r="G35" s="24"/>
      <c r="H35" s="29">
        <v>42</v>
      </c>
      <c r="I35" s="30">
        <v>47</v>
      </c>
    </row>
    <row r="36" spans="2:9" s="5" customFormat="1" ht="16" x14ac:dyDescent="0.2">
      <c r="B36" s="16">
        <v>34</v>
      </c>
      <c r="C36" s="1">
        <v>119</v>
      </c>
      <c r="D36" s="7">
        <v>107</v>
      </c>
      <c r="E36" s="8">
        <v>118</v>
      </c>
      <c r="F36" s="17">
        <v>121</v>
      </c>
      <c r="G36" s="24"/>
      <c r="H36" s="29">
        <v>43</v>
      </c>
      <c r="I36" s="30">
        <v>47</v>
      </c>
    </row>
    <row r="37" spans="2:9" s="5" customFormat="1" ht="16" x14ac:dyDescent="0.2">
      <c r="B37" s="16">
        <v>35</v>
      </c>
      <c r="C37" s="1">
        <v>122</v>
      </c>
      <c r="D37" s="7">
        <v>110</v>
      </c>
      <c r="E37" s="8">
        <v>121</v>
      </c>
      <c r="F37" s="17">
        <v>123</v>
      </c>
      <c r="G37" s="24"/>
      <c r="H37" s="29">
        <v>44</v>
      </c>
      <c r="I37" s="30">
        <v>48</v>
      </c>
    </row>
    <row r="38" spans="2:9" s="5" customFormat="1" ht="16" x14ac:dyDescent="0.2">
      <c r="B38" s="16">
        <v>36</v>
      </c>
      <c r="C38" s="1">
        <v>124</v>
      </c>
      <c r="D38" s="7">
        <v>112</v>
      </c>
      <c r="E38" s="8">
        <v>123</v>
      </c>
      <c r="F38" s="17">
        <v>125</v>
      </c>
      <c r="G38" s="24"/>
      <c r="H38" s="29">
        <v>45</v>
      </c>
      <c r="I38" s="30">
        <v>49</v>
      </c>
    </row>
    <row r="39" spans="2:9" s="5" customFormat="1" ht="16" x14ac:dyDescent="0.2">
      <c r="B39" s="16">
        <v>37</v>
      </c>
      <c r="C39" s="1">
        <v>127</v>
      </c>
      <c r="D39" s="7">
        <v>114</v>
      </c>
      <c r="E39" s="8">
        <v>125</v>
      </c>
      <c r="F39" s="17">
        <v>127</v>
      </c>
      <c r="G39" s="24"/>
      <c r="H39" s="29">
        <v>46</v>
      </c>
      <c r="I39" s="30">
        <v>50</v>
      </c>
    </row>
    <row r="40" spans="2:9" s="5" customFormat="1" ht="16" x14ac:dyDescent="0.2">
      <c r="B40" s="16">
        <v>38</v>
      </c>
      <c r="C40" s="1">
        <v>127</v>
      </c>
      <c r="D40" s="7">
        <v>115</v>
      </c>
      <c r="E40" s="8">
        <v>126</v>
      </c>
      <c r="F40" s="17">
        <v>128</v>
      </c>
      <c r="G40" s="24"/>
      <c r="H40" s="29">
        <v>47</v>
      </c>
      <c r="I40" s="30">
        <v>51</v>
      </c>
    </row>
    <row r="41" spans="2:9" s="5" customFormat="1" ht="16" x14ac:dyDescent="0.2">
      <c r="B41" s="16">
        <v>39</v>
      </c>
      <c r="C41" s="1">
        <v>129</v>
      </c>
      <c r="D41" s="7">
        <v>117</v>
      </c>
      <c r="E41" s="8">
        <v>128</v>
      </c>
      <c r="F41" s="17">
        <v>129</v>
      </c>
      <c r="G41" s="24"/>
      <c r="H41" s="29">
        <v>48</v>
      </c>
      <c r="I41" s="30">
        <v>51</v>
      </c>
    </row>
    <row r="42" spans="2:9" s="5" customFormat="1" ht="16" x14ac:dyDescent="0.2">
      <c r="B42" s="16">
        <v>40</v>
      </c>
      <c r="C42" s="1">
        <v>130</v>
      </c>
      <c r="D42" s="7">
        <v>119</v>
      </c>
      <c r="E42" s="8">
        <v>130</v>
      </c>
      <c r="F42" s="17">
        <v>130</v>
      </c>
      <c r="G42" s="24"/>
      <c r="H42" s="29">
        <v>49</v>
      </c>
      <c r="I42" s="30">
        <v>52</v>
      </c>
    </row>
    <row r="43" spans="2:9" s="5" customFormat="1" ht="16" x14ac:dyDescent="0.2">
      <c r="B43" s="16">
        <v>41</v>
      </c>
      <c r="C43" s="1">
        <v>132</v>
      </c>
      <c r="D43" s="7">
        <v>121</v>
      </c>
      <c r="E43" s="8">
        <v>132</v>
      </c>
      <c r="F43" s="17">
        <v>132</v>
      </c>
      <c r="G43" s="24"/>
      <c r="H43" s="29">
        <v>50</v>
      </c>
      <c r="I43" s="30">
        <v>53</v>
      </c>
    </row>
    <row r="44" spans="2:9" s="5" customFormat="1" ht="16" x14ac:dyDescent="0.2">
      <c r="B44" s="16">
        <v>42</v>
      </c>
      <c r="C44" s="1">
        <v>133</v>
      </c>
      <c r="D44" s="7">
        <v>122</v>
      </c>
      <c r="E44" s="8">
        <v>133</v>
      </c>
      <c r="F44" s="17">
        <v>133</v>
      </c>
      <c r="G44" s="24"/>
      <c r="H44" s="29">
        <v>51</v>
      </c>
      <c r="I44" s="30">
        <v>54</v>
      </c>
    </row>
    <row r="45" spans="2:9" s="5" customFormat="1" ht="16" x14ac:dyDescent="0.2">
      <c r="B45" s="16">
        <v>43</v>
      </c>
      <c r="C45" s="1">
        <v>135</v>
      </c>
      <c r="D45" s="7">
        <v>124</v>
      </c>
      <c r="E45" s="8">
        <v>136</v>
      </c>
      <c r="F45" s="17">
        <v>135</v>
      </c>
      <c r="G45" s="24"/>
      <c r="H45" s="29">
        <v>52</v>
      </c>
      <c r="I45" s="30">
        <v>54</v>
      </c>
    </row>
    <row r="46" spans="2:9" s="5" customFormat="1" ht="16" x14ac:dyDescent="0.2">
      <c r="B46" s="16">
        <v>44</v>
      </c>
      <c r="C46" s="1">
        <v>136</v>
      </c>
      <c r="D46" s="7">
        <v>127</v>
      </c>
      <c r="E46" s="8">
        <v>137</v>
      </c>
      <c r="F46" s="17">
        <v>136</v>
      </c>
      <c r="G46" s="24"/>
      <c r="H46" s="29">
        <v>53</v>
      </c>
      <c r="I46" s="30">
        <v>55</v>
      </c>
    </row>
    <row r="47" spans="2:9" s="5" customFormat="1" ht="16" x14ac:dyDescent="0.2">
      <c r="B47" s="16">
        <v>45</v>
      </c>
      <c r="C47" s="1">
        <v>138</v>
      </c>
      <c r="D47" s="7">
        <v>129</v>
      </c>
      <c r="E47" s="8">
        <v>139</v>
      </c>
      <c r="F47" s="17">
        <v>138</v>
      </c>
      <c r="G47" s="24"/>
      <c r="H47" s="29">
        <v>54</v>
      </c>
      <c r="I47" s="30">
        <v>56</v>
      </c>
    </row>
    <row r="48" spans="2:9" s="5" customFormat="1" ht="16" x14ac:dyDescent="0.2">
      <c r="B48" s="16">
        <v>46</v>
      </c>
      <c r="C48" s="1">
        <v>139</v>
      </c>
      <c r="D48" s="7">
        <v>130</v>
      </c>
      <c r="E48" s="8">
        <v>139</v>
      </c>
      <c r="F48" s="17">
        <v>139</v>
      </c>
      <c r="G48" s="24"/>
      <c r="H48" s="29">
        <v>55</v>
      </c>
      <c r="I48" s="30">
        <v>57</v>
      </c>
    </row>
    <row r="49" spans="2:9" s="5" customFormat="1" ht="16" x14ac:dyDescent="0.2">
      <c r="B49" s="16">
        <v>47</v>
      </c>
      <c r="C49" s="1">
        <v>141</v>
      </c>
      <c r="D49" s="7">
        <v>132</v>
      </c>
      <c r="E49" s="8">
        <v>140</v>
      </c>
      <c r="F49" s="17">
        <v>141</v>
      </c>
      <c r="G49" s="24"/>
      <c r="H49" s="29">
        <v>56</v>
      </c>
      <c r="I49" s="30">
        <v>58</v>
      </c>
    </row>
    <row r="50" spans="2:9" s="5" customFormat="1" ht="16" x14ac:dyDescent="0.2">
      <c r="B50" s="16">
        <v>48</v>
      </c>
      <c r="C50" s="1">
        <v>142</v>
      </c>
      <c r="D50" s="7">
        <v>134</v>
      </c>
      <c r="E50" s="8">
        <v>141</v>
      </c>
      <c r="F50" s="17">
        <v>142</v>
      </c>
      <c r="G50" s="24"/>
      <c r="H50" s="29">
        <v>57</v>
      </c>
      <c r="I50" s="30">
        <v>58</v>
      </c>
    </row>
    <row r="51" spans="2:9" s="5" customFormat="1" ht="16" x14ac:dyDescent="0.2">
      <c r="B51" s="16">
        <v>49</v>
      </c>
      <c r="C51" s="1">
        <v>143</v>
      </c>
      <c r="D51" s="7">
        <v>136</v>
      </c>
      <c r="E51" s="8">
        <v>142</v>
      </c>
      <c r="F51" s="17">
        <v>143</v>
      </c>
      <c r="G51" s="24"/>
      <c r="H51" s="29">
        <v>58</v>
      </c>
      <c r="I51" s="30">
        <v>59</v>
      </c>
    </row>
    <row r="52" spans="2:9" s="5" customFormat="1" ht="16" x14ac:dyDescent="0.2">
      <c r="B52" s="16">
        <v>50</v>
      </c>
      <c r="C52" s="1">
        <v>145</v>
      </c>
      <c r="D52" s="7">
        <v>139</v>
      </c>
      <c r="E52" s="8">
        <v>143</v>
      </c>
      <c r="F52" s="17">
        <v>145</v>
      </c>
      <c r="G52" s="24"/>
      <c r="H52" s="29">
        <v>59</v>
      </c>
      <c r="I52" s="30">
        <v>60</v>
      </c>
    </row>
    <row r="53" spans="2:9" s="5" customFormat="1" ht="16" x14ac:dyDescent="0.2">
      <c r="B53" s="16">
        <v>51</v>
      </c>
      <c r="C53" s="1">
        <v>146</v>
      </c>
      <c r="D53" s="7">
        <v>140</v>
      </c>
      <c r="E53" s="8">
        <v>144</v>
      </c>
      <c r="F53" s="17">
        <v>146</v>
      </c>
      <c r="G53" s="24"/>
      <c r="H53" s="29">
        <v>60</v>
      </c>
      <c r="I53" s="30">
        <v>61</v>
      </c>
    </row>
    <row r="54" spans="2:9" s="5" customFormat="1" ht="16" x14ac:dyDescent="0.2">
      <c r="B54" s="16">
        <v>52</v>
      </c>
      <c r="C54" s="1">
        <v>148</v>
      </c>
      <c r="D54" s="7">
        <v>142</v>
      </c>
      <c r="E54" s="8">
        <v>145</v>
      </c>
      <c r="F54" s="17">
        <v>148</v>
      </c>
      <c r="G54" s="24"/>
      <c r="H54" s="29">
        <v>61</v>
      </c>
      <c r="I54" s="30">
        <v>62</v>
      </c>
    </row>
    <row r="55" spans="2:9" s="5" customFormat="1" ht="16" x14ac:dyDescent="0.2">
      <c r="B55" s="16">
        <v>53</v>
      </c>
      <c r="C55" s="1">
        <v>150</v>
      </c>
      <c r="D55" s="7">
        <v>143</v>
      </c>
      <c r="E55" s="8">
        <v>146</v>
      </c>
      <c r="F55" s="17">
        <v>149</v>
      </c>
      <c r="G55" s="24"/>
      <c r="H55" s="29">
        <v>62</v>
      </c>
      <c r="I55" s="30">
        <v>63</v>
      </c>
    </row>
    <row r="56" spans="2:9" s="5" customFormat="1" ht="16" x14ac:dyDescent="0.2">
      <c r="B56" s="16">
        <v>54</v>
      </c>
      <c r="C56" s="1">
        <v>150</v>
      </c>
      <c r="D56" s="7">
        <v>144</v>
      </c>
      <c r="E56" s="8">
        <v>147</v>
      </c>
      <c r="F56" s="17">
        <v>150</v>
      </c>
      <c r="G56" s="24"/>
      <c r="H56" s="29">
        <v>63</v>
      </c>
      <c r="I56" s="30">
        <v>64</v>
      </c>
    </row>
    <row r="57" spans="2:9" s="5" customFormat="1" ht="16" x14ac:dyDescent="0.2">
      <c r="B57" s="16">
        <v>55</v>
      </c>
      <c r="C57" s="1">
        <v>150</v>
      </c>
      <c r="D57" s="7">
        <v>146</v>
      </c>
      <c r="E57" s="8">
        <v>148</v>
      </c>
      <c r="F57" s="17">
        <v>150</v>
      </c>
      <c r="G57" s="24"/>
      <c r="H57" s="29">
        <v>64</v>
      </c>
      <c r="I57" s="30">
        <v>65</v>
      </c>
    </row>
    <row r="58" spans="2:9" s="5" customFormat="1" ht="16" x14ac:dyDescent="0.2">
      <c r="B58" s="16">
        <v>56</v>
      </c>
      <c r="C58" s="1">
        <v>150</v>
      </c>
      <c r="D58" s="7">
        <v>148</v>
      </c>
      <c r="E58" s="8">
        <v>150</v>
      </c>
      <c r="F58" s="17">
        <v>150</v>
      </c>
      <c r="G58" s="24"/>
      <c r="H58" s="29">
        <v>65</v>
      </c>
      <c r="I58" s="30">
        <v>65</v>
      </c>
    </row>
    <row r="59" spans="2:9" s="5" customFormat="1" ht="16" x14ac:dyDescent="0.2">
      <c r="B59" s="16">
        <v>57</v>
      </c>
      <c r="C59" s="1">
        <v>150</v>
      </c>
      <c r="D59" s="7">
        <v>149</v>
      </c>
      <c r="E59" s="8">
        <v>150</v>
      </c>
      <c r="F59" s="17">
        <v>150</v>
      </c>
      <c r="G59" s="24"/>
      <c r="H59" s="29">
        <v>66</v>
      </c>
      <c r="I59" s="30">
        <v>66</v>
      </c>
    </row>
    <row r="60" spans="2:9" s="5" customFormat="1" ht="16" x14ac:dyDescent="0.2">
      <c r="B60" s="16">
        <v>58</v>
      </c>
      <c r="C60" s="1">
        <v>150</v>
      </c>
      <c r="D60" s="7">
        <v>151</v>
      </c>
      <c r="E60" s="8">
        <v>152</v>
      </c>
      <c r="F60" s="17">
        <v>150</v>
      </c>
      <c r="G60" s="24"/>
      <c r="H60" s="29">
        <v>67</v>
      </c>
      <c r="I60" s="30">
        <v>67</v>
      </c>
    </row>
    <row r="61" spans="2:9" s="5" customFormat="1" ht="16" x14ac:dyDescent="0.2">
      <c r="B61" s="16">
        <v>59</v>
      </c>
      <c r="C61" s="1">
        <v>150</v>
      </c>
      <c r="D61" s="7">
        <v>152</v>
      </c>
      <c r="E61" s="8">
        <v>152</v>
      </c>
      <c r="F61" s="17">
        <v>150</v>
      </c>
      <c r="G61" s="24"/>
      <c r="H61" s="29">
        <v>68</v>
      </c>
      <c r="I61" s="30">
        <v>67</v>
      </c>
    </row>
    <row r="62" spans="2:9" s="5" customFormat="1" ht="17" thickBot="1" x14ac:dyDescent="0.25">
      <c r="B62" s="18">
        <v>60</v>
      </c>
      <c r="C62" s="3">
        <v>150</v>
      </c>
      <c r="D62" s="19">
        <v>152</v>
      </c>
      <c r="E62" s="20">
        <v>152</v>
      </c>
      <c r="F62" s="21">
        <v>150</v>
      </c>
      <c r="G62" s="24"/>
      <c r="H62" s="29">
        <v>69</v>
      </c>
      <c r="I62" s="30">
        <v>68</v>
      </c>
    </row>
    <row r="63" spans="2:9" s="5" customFormat="1" ht="16" x14ac:dyDescent="0.2">
      <c r="B63" s="9"/>
      <c r="C63" s="9"/>
      <c r="D63" s="9"/>
      <c r="E63" s="9"/>
      <c r="F63" s="9"/>
      <c r="G63" s="25"/>
      <c r="H63" s="29">
        <v>70</v>
      </c>
      <c r="I63" s="30">
        <v>68</v>
      </c>
    </row>
    <row r="64" spans="2:9" s="5" customFormat="1" ht="16" x14ac:dyDescent="0.2">
      <c r="B64" s="9"/>
      <c r="C64" s="9"/>
      <c r="D64" s="9"/>
      <c r="E64" s="9"/>
      <c r="F64" s="9"/>
      <c r="G64" s="25"/>
      <c r="H64" s="29">
        <v>71</v>
      </c>
      <c r="I64" s="30">
        <v>69</v>
      </c>
    </row>
    <row r="65" spans="2:9" s="5" customFormat="1" ht="16" x14ac:dyDescent="0.2">
      <c r="B65" s="9"/>
      <c r="C65" s="9"/>
      <c r="D65" s="9"/>
      <c r="E65" s="9"/>
      <c r="F65" s="9"/>
      <c r="G65" s="25"/>
      <c r="H65" s="29">
        <v>72</v>
      </c>
      <c r="I65" s="30">
        <v>69</v>
      </c>
    </row>
    <row r="66" spans="2:9" s="5" customFormat="1" ht="16" x14ac:dyDescent="0.2">
      <c r="B66" s="9"/>
      <c r="C66" s="9"/>
      <c r="D66" s="9"/>
      <c r="E66" s="9"/>
      <c r="F66" s="9"/>
      <c r="G66" s="25"/>
      <c r="H66" s="29">
        <v>73</v>
      </c>
      <c r="I66" s="30">
        <v>70</v>
      </c>
    </row>
    <row r="67" spans="2:9" s="5" customFormat="1" ht="16" x14ac:dyDescent="0.2">
      <c r="B67" s="9"/>
      <c r="C67" s="9"/>
      <c r="D67" s="9"/>
      <c r="E67" s="9"/>
      <c r="F67" s="9"/>
      <c r="G67" s="25"/>
      <c r="H67" s="29">
        <v>74</v>
      </c>
      <c r="I67" s="30">
        <v>71</v>
      </c>
    </row>
    <row r="68" spans="2:9" s="5" customFormat="1" ht="16" x14ac:dyDescent="0.2">
      <c r="B68" s="9"/>
      <c r="C68" s="9"/>
      <c r="D68" s="9"/>
      <c r="E68" s="9"/>
      <c r="F68" s="9"/>
      <c r="G68" s="25"/>
      <c r="H68" s="29">
        <v>75</v>
      </c>
      <c r="I68" s="30">
        <v>72</v>
      </c>
    </row>
    <row r="69" spans="2:9" s="5" customFormat="1" ht="16" x14ac:dyDescent="0.2">
      <c r="B69" s="9"/>
      <c r="C69" s="9"/>
      <c r="D69" s="9"/>
      <c r="E69" s="9"/>
      <c r="F69" s="9"/>
      <c r="G69" s="25"/>
      <c r="H69" s="29">
        <v>76</v>
      </c>
      <c r="I69" s="30">
        <v>73</v>
      </c>
    </row>
    <row r="70" spans="2:9" s="5" customFormat="1" ht="16" x14ac:dyDescent="0.2">
      <c r="B70" s="9"/>
      <c r="C70" s="9"/>
      <c r="D70" s="9"/>
      <c r="E70" s="9"/>
      <c r="F70" s="9"/>
      <c r="G70" s="25"/>
      <c r="H70" s="29">
        <v>77</v>
      </c>
      <c r="I70" s="30">
        <v>74</v>
      </c>
    </row>
    <row r="71" spans="2:9" s="5" customFormat="1" ht="16" x14ac:dyDescent="0.2">
      <c r="B71" s="9"/>
      <c r="C71" s="9"/>
      <c r="D71" s="9"/>
      <c r="E71" s="9"/>
      <c r="F71" s="9"/>
      <c r="G71" s="25"/>
      <c r="H71" s="29">
        <v>78</v>
      </c>
      <c r="I71" s="30">
        <v>75</v>
      </c>
    </row>
    <row r="72" spans="2:9" s="5" customFormat="1" ht="16" x14ac:dyDescent="0.2">
      <c r="B72" s="9"/>
      <c r="C72" s="9"/>
      <c r="D72" s="9"/>
      <c r="E72" s="9"/>
      <c r="F72" s="9"/>
      <c r="G72" s="25"/>
      <c r="H72" s="29">
        <v>79</v>
      </c>
      <c r="I72" s="30">
        <v>75</v>
      </c>
    </row>
    <row r="73" spans="2:9" s="5" customFormat="1" ht="16" x14ac:dyDescent="0.2">
      <c r="B73" s="9"/>
      <c r="C73" s="9"/>
      <c r="D73" s="9"/>
      <c r="E73" s="9"/>
      <c r="F73" s="9"/>
      <c r="G73" s="25"/>
      <c r="H73" s="29">
        <v>80</v>
      </c>
      <c r="I73" s="30">
        <v>76</v>
      </c>
    </row>
    <row r="74" spans="2:9" s="5" customFormat="1" ht="16" x14ac:dyDescent="0.2">
      <c r="B74" s="9"/>
      <c r="C74" s="9"/>
      <c r="D74" s="9"/>
      <c r="E74" s="9"/>
      <c r="F74" s="9"/>
      <c r="G74" s="25"/>
      <c r="H74" s="29">
        <v>81</v>
      </c>
      <c r="I74" s="30">
        <v>77</v>
      </c>
    </row>
    <row r="75" spans="2:9" s="5" customFormat="1" ht="16" x14ac:dyDescent="0.2">
      <c r="B75" s="9"/>
      <c r="C75" s="9"/>
      <c r="D75" s="9"/>
      <c r="E75" s="9"/>
      <c r="F75" s="9"/>
      <c r="G75" s="25"/>
      <c r="H75" s="29">
        <v>82</v>
      </c>
      <c r="I75" s="30">
        <v>78</v>
      </c>
    </row>
    <row r="76" spans="2:9" s="5" customFormat="1" ht="16" x14ac:dyDescent="0.2">
      <c r="B76" s="9"/>
      <c r="C76" s="9"/>
      <c r="D76" s="9"/>
      <c r="E76" s="9"/>
      <c r="F76" s="9"/>
      <c r="G76" s="25"/>
      <c r="H76" s="29">
        <v>83</v>
      </c>
      <c r="I76" s="30">
        <v>79</v>
      </c>
    </row>
    <row r="77" spans="2:9" s="5" customFormat="1" ht="16" x14ac:dyDescent="0.2">
      <c r="B77" s="9"/>
      <c r="C77" s="9"/>
      <c r="D77" s="9"/>
      <c r="E77" s="9"/>
      <c r="F77" s="9"/>
      <c r="G77" s="25"/>
      <c r="H77" s="29">
        <v>84</v>
      </c>
      <c r="I77" s="30">
        <v>80</v>
      </c>
    </row>
    <row r="78" spans="2:9" s="5" customFormat="1" ht="16" x14ac:dyDescent="0.2">
      <c r="B78" s="9"/>
      <c r="C78" s="9"/>
      <c r="D78" s="9"/>
      <c r="E78" s="9"/>
      <c r="F78" s="9"/>
      <c r="G78" s="25"/>
      <c r="H78" s="29">
        <v>85</v>
      </c>
      <c r="I78" s="30">
        <v>81</v>
      </c>
    </row>
    <row r="79" spans="2:9" s="5" customFormat="1" ht="16" x14ac:dyDescent="0.2">
      <c r="B79" s="9"/>
      <c r="C79" s="9"/>
      <c r="D79" s="9"/>
      <c r="E79" s="9"/>
      <c r="F79" s="9"/>
      <c r="G79" s="25"/>
      <c r="H79" s="29">
        <v>86</v>
      </c>
      <c r="I79" s="30">
        <v>81</v>
      </c>
    </row>
    <row r="80" spans="2:9" s="5" customFormat="1" ht="16" x14ac:dyDescent="0.2">
      <c r="B80" s="9"/>
      <c r="C80" s="9"/>
      <c r="D80" s="9"/>
      <c r="E80" s="9"/>
      <c r="F80" s="9"/>
      <c r="G80" s="25"/>
      <c r="H80" s="29">
        <v>87</v>
      </c>
      <c r="I80" s="30">
        <v>82</v>
      </c>
    </row>
    <row r="81" spans="2:9" s="5" customFormat="1" ht="16" x14ac:dyDescent="0.2">
      <c r="B81" s="9"/>
      <c r="C81" s="9"/>
      <c r="D81" s="9"/>
      <c r="E81" s="9"/>
      <c r="F81" s="9"/>
      <c r="G81" s="25"/>
      <c r="H81" s="29">
        <v>88</v>
      </c>
      <c r="I81" s="30">
        <v>83</v>
      </c>
    </row>
    <row r="82" spans="2:9" s="5" customFormat="1" ht="16" x14ac:dyDescent="0.2">
      <c r="B82" s="9"/>
      <c r="C82" s="9"/>
      <c r="D82" s="9"/>
      <c r="E82" s="9"/>
      <c r="F82" s="9"/>
      <c r="G82" s="25"/>
      <c r="H82" s="29">
        <v>89</v>
      </c>
      <c r="I82" s="30">
        <v>83</v>
      </c>
    </row>
    <row r="83" spans="2:9" s="5" customFormat="1" ht="16" x14ac:dyDescent="0.2">
      <c r="B83" s="9"/>
      <c r="C83" s="9"/>
      <c r="D83" s="9"/>
      <c r="E83" s="9"/>
      <c r="F83" s="9"/>
      <c r="G83" s="25"/>
      <c r="H83" s="29">
        <v>90</v>
      </c>
      <c r="I83" s="30">
        <v>84</v>
      </c>
    </row>
    <row r="84" spans="2:9" s="5" customFormat="1" ht="16" x14ac:dyDescent="0.2">
      <c r="B84" s="9"/>
      <c r="C84" s="9"/>
      <c r="D84" s="9"/>
      <c r="E84" s="9"/>
      <c r="F84" s="9"/>
      <c r="G84" s="25"/>
      <c r="H84" s="29">
        <v>91</v>
      </c>
      <c r="I84" s="30">
        <v>84</v>
      </c>
    </row>
    <row r="85" spans="2:9" s="5" customFormat="1" ht="16" x14ac:dyDescent="0.2">
      <c r="B85" s="9"/>
      <c r="C85" s="9"/>
      <c r="D85" s="9"/>
      <c r="E85" s="9"/>
      <c r="F85" s="9"/>
      <c r="G85" s="25"/>
      <c r="H85" s="29">
        <v>92</v>
      </c>
      <c r="I85" s="30">
        <v>85</v>
      </c>
    </row>
    <row r="86" spans="2:9" s="5" customFormat="1" ht="16" x14ac:dyDescent="0.2">
      <c r="B86" s="9"/>
      <c r="C86" s="9"/>
      <c r="D86" s="9"/>
      <c r="E86" s="9"/>
      <c r="F86" s="9"/>
      <c r="G86" s="25"/>
      <c r="H86" s="29">
        <v>93</v>
      </c>
      <c r="I86" s="30">
        <v>86</v>
      </c>
    </row>
    <row r="87" spans="2:9" s="5" customFormat="1" ht="16" x14ac:dyDescent="0.2">
      <c r="B87" s="9"/>
      <c r="C87" s="9"/>
      <c r="D87" s="9"/>
      <c r="E87" s="9"/>
      <c r="F87" s="9"/>
      <c r="G87" s="25"/>
      <c r="H87" s="29">
        <v>94</v>
      </c>
      <c r="I87" s="30">
        <v>86</v>
      </c>
    </row>
    <row r="88" spans="2:9" s="5" customFormat="1" ht="16" x14ac:dyDescent="0.2">
      <c r="B88" s="9"/>
      <c r="C88" s="9"/>
      <c r="D88" s="9"/>
      <c r="E88" s="9"/>
      <c r="F88" s="9"/>
      <c r="G88" s="25"/>
      <c r="H88" s="29">
        <v>95</v>
      </c>
      <c r="I88" s="30">
        <v>87</v>
      </c>
    </row>
    <row r="89" spans="2:9" s="5" customFormat="1" ht="16" x14ac:dyDescent="0.2">
      <c r="B89" s="9"/>
      <c r="C89" s="9"/>
      <c r="D89" s="9"/>
      <c r="E89" s="9"/>
      <c r="F89" s="9"/>
      <c r="G89" s="25"/>
      <c r="H89" s="29">
        <v>96</v>
      </c>
      <c r="I89" s="30">
        <v>87</v>
      </c>
    </row>
    <row r="90" spans="2:9" s="5" customFormat="1" ht="16" x14ac:dyDescent="0.2">
      <c r="B90" s="9"/>
      <c r="C90" s="9"/>
      <c r="D90" s="9"/>
      <c r="E90" s="9"/>
      <c r="F90" s="9"/>
      <c r="G90" s="25"/>
      <c r="H90" s="29">
        <v>97</v>
      </c>
      <c r="I90" s="30">
        <v>88</v>
      </c>
    </row>
    <row r="91" spans="2:9" s="5" customFormat="1" ht="16" x14ac:dyDescent="0.2">
      <c r="B91" s="9"/>
      <c r="C91" s="9"/>
      <c r="D91" s="9"/>
      <c r="E91" s="9"/>
      <c r="F91" s="9"/>
      <c r="G91" s="25"/>
      <c r="H91" s="29">
        <v>98</v>
      </c>
      <c r="I91" s="30">
        <v>89</v>
      </c>
    </row>
    <row r="92" spans="2:9" s="5" customFormat="1" ht="16" x14ac:dyDescent="0.2">
      <c r="B92" s="9"/>
      <c r="C92" s="9"/>
      <c r="D92" s="9"/>
      <c r="E92" s="9"/>
      <c r="F92" s="9"/>
      <c r="G92" s="25"/>
      <c r="H92" s="29">
        <v>99</v>
      </c>
      <c r="I92" s="30">
        <v>89</v>
      </c>
    </row>
    <row r="93" spans="2:9" s="5" customFormat="1" ht="16" x14ac:dyDescent="0.2">
      <c r="B93" s="9"/>
      <c r="C93" s="9"/>
      <c r="D93" s="9"/>
      <c r="E93" s="9"/>
      <c r="F93" s="9"/>
      <c r="G93" s="25"/>
      <c r="H93" s="29">
        <v>100</v>
      </c>
      <c r="I93" s="30">
        <v>90</v>
      </c>
    </row>
    <row r="94" spans="2:9" s="5" customFormat="1" ht="16" x14ac:dyDescent="0.2">
      <c r="B94" s="9"/>
      <c r="C94" s="9"/>
      <c r="D94" s="9"/>
      <c r="E94" s="9"/>
      <c r="F94" s="9"/>
      <c r="G94" s="25"/>
      <c r="H94" s="29">
        <v>101</v>
      </c>
      <c r="I94" s="30">
        <v>91</v>
      </c>
    </row>
    <row r="95" spans="2:9" s="5" customFormat="1" ht="16" x14ac:dyDescent="0.2">
      <c r="B95" s="9"/>
      <c r="C95" s="9"/>
      <c r="D95" s="9"/>
      <c r="E95" s="9"/>
      <c r="F95" s="9"/>
      <c r="G95" s="25"/>
      <c r="H95" s="29">
        <v>102</v>
      </c>
      <c r="I95" s="30">
        <v>92</v>
      </c>
    </row>
    <row r="96" spans="2:9" s="5" customFormat="1" ht="16" x14ac:dyDescent="0.2">
      <c r="B96" s="9"/>
      <c r="C96" s="9"/>
      <c r="D96" s="9"/>
      <c r="E96" s="9"/>
      <c r="F96" s="9"/>
      <c r="G96" s="25"/>
      <c r="H96" s="29">
        <v>103</v>
      </c>
      <c r="I96" s="30">
        <v>93</v>
      </c>
    </row>
    <row r="97" spans="2:9" s="5" customFormat="1" ht="16" x14ac:dyDescent="0.2">
      <c r="B97" s="9"/>
      <c r="C97" s="9"/>
      <c r="D97" s="9"/>
      <c r="E97" s="9"/>
      <c r="F97" s="9"/>
      <c r="G97" s="25"/>
      <c r="H97" s="29">
        <v>104</v>
      </c>
      <c r="I97" s="30">
        <v>94</v>
      </c>
    </row>
    <row r="98" spans="2:9" s="5" customFormat="1" ht="16" x14ac:dyDescent="0.2">
      <c r="B98" s="9"/>
      <c r="C98" s="9"/>
      <c r="D98" s="9"/>
      <c r="E98" s="9"/>
      <c r="F98" s="9"/>
      <c r="G98" s="25"/>
      <c r="H98" s="29">
        <v>105</v>
      </c>
      <c r="I98" s="30">
        <v>95</v>
      </c>
    </row>
    <row r="99" spans="2:9" s="5" customFormat="1" ht="16" x14ac:dyDescent="0.2">
      <c r="B99" s="9"/>
      <c r="C99" s="9"/>
      <c r="D99" s="9"/>
      <c r="E99" s="9"/>
      <c r="F99" s="9"/>
      <c r="G99" s="25"/>
      <c r="H99" s="29">
        <v>106</v>
      </c>
      <c r="I99" s="30">
        <v>96</v>
      </c>
    </row>
    <row r="100" spans="2:9" s="5" customFormat="1" ht="16" x14ac:dyDescent="0.2">
      <c r="B100" s="9"/>
      <c r="C100" s="9"/>
      <c r="D100" s="9"/>
      <c r="E100" s="9"/>
      <c r="F100" s="9"/>
      <c r="G100" s="25"/>
      <c r="H100" s="29">
        <v>107</v>
      </c>
      <c r="I100" s="30">
        <v>97</v>
      </c>
    </row>
    <row r="101" spans="2:9" s="5" customFormat="1" ht="16" x14ac:dyDescent="0.2">
      <c r="B101" s="9"/>
      <c r="C101" s="9"/>
      <c r="D101" s="9"/>
      <c r="E101" s="9"/>
      <c r="F101" s="9"/>
      <c r="G101" s="25"/>
      <c r="H101" s="29">
        <v>108</v>
      </c>
      <c r="I101" s="30">
        <v>98</v>
      </c>
    </row>
    <row r="102" spans="2:9" s="5" customFormat="1" ht="16" x14ac:dyDescent="0.2">
      <c r="B102" s="9"/>
      <c r="C102" s="9"/>
      <c r="D102" s="9"/>
      <c r="E102" s="9"/>
      <c r="F102" s="9"/>
      <c r="G102" s="25"/>
      <c r="H102" s="29">
        <v>109</v>
      </c>
      <c r="I102" s="30">
        <v>99</v>
      </c>
    </row>
    <row r="103" spans="2:9" s="5" customFormat="1" ht="16" x14ac:dyDescent="0.2">
      <c r="B103" s="9"/>
      <c r="C103" s="9"/>
      <c r="D103" s="9"/>
      <c r="E103" s="9"/>
      <c r="F103" s="9"/>
      <c r="G103" s="25"/>
      <c r="H103" s="29">
        <v>110</v>
      </c>
      <c r="I103" s="30">
        <v>99</v>
      </c>
    </row>
    <row r="104" spans="2:9" s="5" customFormat="1" ht="16" x14ac:dyDescent="0.2">
      <c r="B104" s="9"/>
      <c r="C104" s="9"/>
      <c r="D104" s="9"/>
      <c r="E104" s="9"/>
      <c r="F104" s="9"/>
      <c r="G104" s="25"/>
      <c r="H104" s="29">
        <v>111</v>
      </c>
      <c r="I104" s="30">
        <v>100</v>
      </c>
    </row>
    <row r="105" spans="2:9" s="5" customFormat="1" ht="16" x14ac:dyDescent="0.2">
      <c r="B105" s="9"/>
      <c r="C105" s="9"/>
      <c r="D105" s="9"/>
      <c r="E105" s="9"/>
      <c r="F105" s="9"/>
      <c r="G105" s="25"/>
      <c r="H105" s="29">
        <v>112</v>
      </c>
      <c r="I105" s="30">
        <v>100</v>
      </c>
    </row>
    <row r="106" spans="2:9" s="5" customFormat="1" ht="16" x14ac:dyDescent="0.2">
      <c r="B106" s="9"/>
      <c r="C106" s="9"/>
      <c r="D106" s="9"/>
      <c r="E106" s="9"/>
      <c r="F106" s="9"/>
      <c r="G106" s="25"/>
      <c r="H106" s="29">
        <v>113</v>
      </c>
      <c r="I106" s="30">
        <v>101</v>
      </c>
    </row>
    <row r="107" spans="2:9" s="5" customFormat="1" ht="16" x14ac:dyDescent="0.2">
      <c r="B107" s="9"/>
      <c r="C107" s="9"/>
      <c r="D107" s="9"/>
      <c r="E107" s="9"/>
      <c r="F107" s="9"/>
      <c r="G107" s="25"/>
      <c r="H107" s="29">
        <v>114</v>
      </c>
      <c r="I107" s="30">
        <v>101</v>
      </c>
    </row>
    <row r="108" spans="2:9" s="5" customFormat="1" ht="16" x14ac:dyDescent="0.2">
      <c r="B108" s="9"/>
      <c r="C108" s="9"/>
      <c r="D108" s="9"/>
      <c r="E108" s="9"/>
      <c r="F108" s="9"/>
      <c r="G108" s="25"/>
      <c r="H108" s="29">
        <v>115</v>
      </c>
      <c r="I108" s="30">
        <v>102</v>
      </c>
    </row>
    <row r="109" spans="2:9" s="5" customFormat="1" ht="16" x14ac:dyDescent="0.2">
      <c r="B109" s="9"/>
      <c r="C109" s="9"/>
      <c r="D109" s="9"/>
      <c r="E109" s="9"/>
      <c r="F109" s="9"/>
      <c r="G109" s="25"/>
      <c r="H109" s="29">
        <v>116</v>
      </c>
      <c r="I109" s="30">
        <v>103</v>
      </c>
    </row>
    <row r="110" spans="2:9" s="5" customFormat="1" ht="16" x14ac:dyDescent="0.2">
      <c r="B110" s="9"/>
      <c r="C110" s="9"/>
      <c r="D110" s="9"/>
      <c r="E110" s="9"/>
      <c r="F110" s="9"/>
      <c r="G110" s="25"/>
      <c r="H110" s="29">
        <v>117</v>
      </c>
      <c r="I110" s="30">
        <v>104</v>
      </c>
    </row>
    <row r="111" spans="2:9" s="5" customFormat="1" ht="16" x14ac:dyDescent="0.2">
      <c r="B111" s="9"/>
      <c r="C111" s="9"/>
      <c r="D111" s="9"/>
      <c r="E111" s="9"/>
      <c r="F111" s="9"/>
      <c r="G111" s="25"/>
      <c r="H111" s="29">
        <v>118</v>
      </c>
      <c r="I111" s="30">
        <v>105</v>
      </c>
    </row>
    <row r="112" spans="2:9" s="5" customFormat="1" ht="16" x14ac:dyDescent="0.2">
      <c r="B112" s="9"/>
      <c r="C112" s="9"/>
      <c r="D112" s="9"/>
      <c r="E112" s="9"/>
      <c r="F112" s="9"/>
      <c r="G112" s="25"/>
      <c r="H112" s="29">
        <v>119</v>
      </c>
      <c r="I112" s="30">
        <v>106</v>
      </c>
    </row>
    <row r="113" spans="2:9" s="5" customFormat="1" ht="16" x14ac:dyDescent="0.2">
      <c r="B113" s="9"/>
      <c r="C113" s="9"/>
      <c r="D113" s="9"/>
      <c r="E113" s="9"/>
      <c r="F113" s="9"/>
      <c r="G113" s="25"/>
      <c r="H113" s="29">
        <v>120</v>
      </c>
      <c r="I113" s="30">
        <v>107</v>
      </c>
    </row>
    <row r="114" spans="2:9" s="5" customFormat="1" ht="16" x14ac:dyDescent="0.2">
      <c r="B114" s="9"/>
      <c r="C114" s="9"/>
      <c r="D114" s="9"/>
      <c r="E114" s="9"/>
      <c r="F114" s="9"/>
      <c r="G114" s="25"/>
      <c r="H114" s="29">
        <v>121</v>
      </c>
      <c r="I114" s="30">
        <v>108</v>
      </c>
    </row>
    <row r="115" spans="2:9" s="5" customFormat="1" ht="16" x14ac:dyDescent="0.2">
      <c r="B115" s="9"/>
      <c r="C115" s="9"/>
      <c r="D115" s="9"/>
      <c r="E115" s="9"/>
      <c r="F115" s="9"/>
      <c r="G115" s="25"/>
      <c r="H115" s="29">
        <v>122</v>
      </c>
      <c r="I115" s="30">
        <v>109</v>
      </c>
    </row>
    <row r="116" spans="2:9" s="5" customFormat="1" ht="16" x14ac:dyDescent="0.2">
      <c r="B116" s="9"/>
      <c r="C116" s="9"/>
      <c r="D116" s="9"/>
      <c r="E116" s="9"/>
      <c r="F116" s="9"/>
      <c r="G116" s="25"/>
      <c r="H116" s="29">
        <v>123</v>
      </c>
      <c r="I116" s="30">
        <v>110</v>
      </c>
    </row>
    <row r="117" spans="2:9" s="5" customFormat="1" ht="16" x14ac:dyDescent="0.2">
      <c r="B117" s="9"/>
      <c r="C117" s="9"/>
      <c r="D117" s="9"/>
      <c r="E117" s="9"/>
      <c r="F117" s="9"/>
      <c r="G117" s="25"/>
      <c r="H117" s="29">
        <v>124</v>
      </c>
      <c r="I117" s="30">
        <v>111</v>
      </c>
    </row>
    <row r="118" spans="2:9" s="5" customFormat="1" ht="16" x14ac:dyDescent="0.2">
      <c r="B118" s="9"/>
      <c r="C118" s="9"/>
      <c r="D118" s="9"/>
      <c r="E118" s="9"/>
      <c r="F118" s="9"/>
      <c r="G118" s="25"/>
      <c r="H118" s="29">
        <v>125</v>
      </c>
      <c r="I118" s="30">
        <v>112</v>
      </c>
    </row>
    <row r="119" spans="2:9" s="5" customFormat="1" ht="16" x14ac:dyDescent="0.2">
      <c r="B119" s="9"/>
      <c r="C119" s="9"/>
      <c r="D119" s="9"/>
      <c r="E119" s="9"/>
      <c r="F119" s="9"/>
      <c r="G119" s="25"/>
      <c r="H119" s="29">
        <v>126</v>
      </c>
      <c r="I119" s="30">
        <v>112</v>
      </c>
    </row>
    <row r="120" spans="2:9" s="5" customFormat="1" ht="16" x14ac:dyDescent="0.2">
      <c r="B120" s="9"/>
      <c r="C120" s="9"/>
      <c r="D120" s="9"/>
      <c r="E120" s="9"/>
      <c r="F120" s="9"/>
      <c r="G120" s="25"/>
      <c r="H120" s="29">
        <v>127</v>
      </c>
      <c r="I120" s="30">
        <v>113</v>
      </c>
    </row>
    <row r="121" spans="2:9" s="5" customFormat="1" ht="16" x14ac:dyDescent="0.2">
      <c r="B121" s="9"/>
      <c r="C121" s="9"/>
      <c r="D121" s="9"/>
      <c r="E121" s="9"/>
      <c r="F121" s="9"/>
      <c r="G121" s="25"/>
      <c r="H121" s="29">
        <v>128</v>
      </c>
      <c r="I121" s="30">
        <v>114</v>
      </c>
    </row>
    <row r="122" spans="2:9" s="5" customFormat="1" ht="16" x14ac:dyDescent="0.2">
      <c r="B122" s="9"/>
      <c r="C122" s="9"/>
      <c r="D122" s="9"/>
      <c r="E122" s="9"/>
      <c r="F122" s="9"/>
      <c r="G122" s="25"/>
      <c r="H122" s="29">
        <v>129</v>
      </c>
      <c r="I122" s="30">
        <v>115</v>
      </c>
    </row>
    <row r="123" spans="2:9" s="5" customFormat="1" ht="16" x14ac:dyDescent="0.2">
      <c r="B123" s="9"/>
      <c r="C123" s="9"/>
      <c r="D123" s="9"/>
      <c r="E123" s="9"/>
      <c r="F123" s="9"/>
      <c r="G123" s="25"/>
      <c r="H123" s="29">
        <v>130</v>
      </c>
      <c r="I123" s="30">
        <v>116</v>
      </c>
    </row>
    <row r="124" spans="2:9" s="5" customFormat="1" ht="16" x14ac:dyDescent="0.2">
      <c r="B124" s="9"/>
      <c r="C124" s="9"/>
      <c r="D124" s="9"/>
      <c r="E124" s="9"/>
      <c r="F124" s="9"/>
      <c r="G124" s="25"/>
      <c r="H124" s="29">
        <v>131</v>
      </c>
      <c r="I124" s="30">
        <v>117</v>
      </c>
    </row>
    <row r="125" spans="2:9" s="5" customFormat="1" ht="16" x14ac:dyDescent="0.2">
      <c r="B125" s="9"/>
      <c r="C125" s="9"/>
      <c r="D125" s="9"/>
      <c r="E125" s="9"/>
      <c r="F125" s="9"/>
      <c r="G125" s="25"/>
      <c r="H125" s="29">
        <v>132</v>
      </c>
      <c r="I125" s="30">
        <v>117</v>
      </c>
    </row>
    <row r="126" spans="2:9" s="5" customFormat="1" ht="16" x14ac:dyDescent="0.2">
      <c r="B126" s="9"/>
      <c r="C126" s="9"/>
      <c r="D126" s="9"/>
      <c r="E126" s="9"/>
      <c r="F126" s="9"/>
      <c r="G126" s="25"/>
      <c r="H126" s="29">
        <v>133</v>
      </c>
      <c r="I126" s="30">
        <v>118</v>
      </c>
    </row>
    <row r="127" spans="2:9" s="5" customFormat="1" ht="16" x14ac:dyDescent="0.2">
      <c r="B127" s="9"/>
      <c r="C127" s="9"/>
      <c r="D127" s="9"/>
      <c r="E127" s="9"/>
      <c r="F127" s="9"/>
      <c r="G127" s="25"/>
      <c r="H127" s="29">
        <v>134</v>
      </c>
      <c r="I127" s="30">
        <v>119</v>
      </c>
    </row>
    <row r="128" spans="2:9" s="5" customFormat="1" ht="16" x14ac:dyDescent="0.2">
      <c r="B128" s="9"/>
      <c r="C128" s="9"/>
      <c r="D128" s="9"/>
      <c r="E128" s="9"/>
      <c r="F128" s="9"/>
      <c r="G128" s="25"/>
      <c r="H128" s="29">
        <v>135</v>
      </c>
      <c r="I128" s="30">
        <v>119</v>
      </c>
    </row>
    <row r="129" spans="2:9" s="5" customFormat="1" ht="16" x14ac:dyDescent="0.2">
      <c r="B129" s="9"/>
      <c r="C129" s="9"/>
      <c r="D129" s="9"/>
      <c r="E129" s="9"/>
      <c r="F129" s="9"/>
      <c r="G129" s="25"/>
      <c r="H129" s="29">
        <v>136</v>
      </c>
      <c r="I129" s="30">
        <v>120</v>
      </c>
    </row>
    <row r="130" spans="2:9" s="5" customFormat="1" ht="16" x14ac:dyDescent="0.2">
      <c r="B130" s="9"/>
      <c r="C130" s="9"/>
      <c r="D130" s="9"/>
      <c r="E130" s="9"/>
      <c r="F130" s="9"/>
      <c r="G130" s="25"/>
      <c r="H130" s="29">
        <v>137</v>
      </c>
      <c r="I130" s="30">
        <v>121</v>
      </c>
    </row>
    <row r="131" spans="2:9" s="5" customFormat="1" ht="16" x14ac:dyDescent="0.2">
      <c r="B131" s="9"/>
      <c r="C131" s="9"/>
      <c r="D131" s="9"/>
      <c r="E131" s="9"/>
      <c r="F131" s="9"/>
      <c r="G131" s="25"/>
      <c r="H131" s="29">
        <v>138</v>
      </c>
      <c r="I131" s="30">
        <v>121</v>
      </c>
    </row>
    <row r="132" spans="2:9" s="5" customFormat="1" ht="16" x14ac:dyDescent="0.2">
      <c r="B132" s="9"/>
      <c r="C132" s="9"/>
      <c r="D132" s="9"/>
      <c r="E132" s="9"/>
      <c r="F132" s="9"/>
      <c r="G132" s="25"/>
      <c r="H132" s="29">
        <v>139</v>
      </c>
      <c r="I132" s="30">
        <v>122</v>
      </c>
    </row>
    <row r="133" spans="2:9" s="5" customFormat="1" ht="16" x14ac:dyDescent="0.2">
      <c r="B133" s="9"/>
      <c r="C133" s="9"/>
      <c r="D133" s="9"/>
      <c r="E133" s="9"/>
      <c r="F133" s="9"/>
      <c r="G133" s="25"/>
      <c r="H133" s="29">
        <v>140</v>
      </c>
      <c r="I133" s="30">
        <v>123</v>
      </c>
    </row>
    <row r="134" spans="2:9" s="5" customFormat="1" ht="16" x14ac:dyDescent="0.2">
      <c r="B134" s="9"/>
      <c r="C134" s="9"/>
      <c r="D134" s="9"/>
      <c r="E134" s="9"/>
      <c r="F134" s="9"/>
      <c r="G134" s="25"/>
      <c r="H134" s="29">
        <v>141</v>
      </c>
      <c r="I134" s="30">
        <v>123</v>
      </c>
    </row>
    <row r="135" spans="2:9" s="5" customFormat="1" ht="16" x14ac:dyDescent="0.2">
      <c r="B135" s="9"/>
      <c r="C135" s="9"/>
      <c r="D135" s="9"/>
      <c r="E135" s="9"/>
      <c r="F135" s="9"/>
      <c r="G135" s="25"/>
      <c r="H135" s="29">
        <v>142</v>
      </c>
      <c r="I135" s="30">
        <v>124</v>
      </c>
    </row>
    <row r="136" spans="2:9" s="5" customFormat="1" ht="16" x14ac:dyDescent="0.2">
      <c r="B136" s="9"/>
      <c r="C136" s="9"/>
      <c r="D136" s="9"/>
      <c r="E136" s="9"/>
      <c r="F136" s="9"/>
      <c r="G136" s="25"/>
      <c r="H136" s="29">
        <v>143</v>
      </c>
      <c r="I136" s="30">
        <v>125</v>
      </c>
    </row>
    <row r="137" spans="2:9" s="5" customFormat="1" ht="16" x14ac:dyDescent="0.2">
      <c r="B137" s="9"/>
      <c r="C137" s="9"/>
      <c r="D137" s="9"/>
      <c r="E137" s="9"/>
      <c r="F137" s="9"/>
      <c r="G137" s="25"/>
      <c r="H137" s="29">
        <v>144</v>
      </c>
      <c r="I137" s="30">
        <v>125</v>
      </c>
    </row>
    <row r="138" spans="2:9" s="5" customFormat="1" ht="16" x14ac:dyDescent="0.2">
      <c r="B138" s="9"/>
      <c r="C138" s="9"/>
      <c r="D138" s="9"/>
      <c r="E138" s="9"/>
      <c r="F138" s="9"/>
      <c r="G138" s="25"/>
      <c r="H138" s="29">
        <v>145</v>
      </c>
      <c r="I138" s="30">
        <v>126</v>
      </c>
    </row>
    <row r="139" spans="2:9" s="5" customFormat="1" ht="16" x14ac:dyDescent="0.2">
      <c r="B139" s="9"/>
      <c r="C139" s="9"/>
      <c r="D139" s="9"/>
      <c r="E139" s="9"/>
      <c r="F139" s="9"/>
      <c r="G139" s="25"/>
      <c r="H139" s="29">
        <v>146</v>
      </c>
      <c r="I139" s="30">
        <v>127</v>
      </c>
    </row>
    <row r="140" spans="2:9" s="5" customFormat="1" ht="16" x14ac:dyDescent="0.2">
      <c r="B140" s="9"/>
      <c r="C140" s="9"/>
      <c r="D140" s="9"/>
      <c r="E140" s="9"/>
      <c r="F140" s="9"/>
      <c r="G140" s="25"/>
      <c r="H140" s="29">
        <v>147</v>
      </c>
      <c r="I140" s="30">
        <v>127</v>
      </c>
    </row>
    <row r="141" spans="2:9" s="5" customFormat="1" ht="16" x14ac:dyDescent="0.2">
      <c r="B141" s="9"/>
      <c r="C141" s="9"/>
      <c r="D141" s="9"/>
      <c r="E141" s="9"/>
      <c r="F141" s="9"/>
      <c r="G141" s="25"/>
      <c r="H141" s="29">
        <v>148</v>
      </c>
      <c r="I141" s="30">
        <v>128</v>
      </c>
    </row>
    <row r="142" spans="2:9" s="5" customFormat="1" ht="16" x14ac:dyDescent="0.2">
      <c r="B142" s="9"/>
      <c r="C142" s="9"/>
      <c r="D142" s="9"/>
      <c r="E142" s="9"/>
      <c r="F142" s="9"/>
      <c r="G142" s="25"/>
      <c r="H142" s="29">
        <v>149</v>
      </c>
      <c r="I142" s="30">
        <v>129</v>
      </c>
    </row>
    <row r="143" spans="2:9" s="5" customFormat="1" ht="16" x14ac:dyDescent="0.2">
      <c r="B143" s="9"/>
      <c r="C143" s="9"/>
      <c r="D143" s="9"/>
      <c r="E143" s="9"/>
      <c r="F143" s="9"/>
      <c r="G143" s="25"/>
      <c r="H143" s="29">
        <v>150</v>
      </c>
      <c r="I143" s="30">
        <v>130</v>
      </c>
    </row>
    <row r="144" spans="2:9" s="5" customFormat="1" ht="16" x14ac:dyDescent="0.2">
      <c r="B144" s="9"/>
      <c r="C144" s="9"/>
      <c r="D144" s="9"/>
      <c r="E144" s="9"/>
      <c r="F144" s="9"/>
      <c r="G144" s="25"/>
      <c r="H144" s="29">
        <v>151</v>
      </c>
      <c r="I144" s="30">
        <v>131</v>
      </c>
    </row>
    <row r="145" spans="2:9" s="5" customFormat="1" ht="16" x14ac:dyDescent="0.2">
      <c r="B145" s="9"/>
      <c r="C145" s="9"/>
      <c r="D145" s="9"/>
      <c r="E145" s="9"/>
      <c r="F145" s="9"/>
      <c r="G145" s="25"/>
      <c r="H145" s="29">
        <v>152</v>
      </c>
      <c r="I145" s="30">
        <v>132</v>
      </c>
    </row>
    <row r="146" spans="2:9" s="5" customFormat="1" ht="16" x14ac:dyDescent="0.2">
      <c r="B146" s="9"/>
      <c r="C146" s="9"/>
      <c r="D146" s="9"/>
      <c r="E146" s="9"/>
      <c r="F146" s="9"/>
      <c r="G146" s="25"/>
      <c r="H146" s="29">
        <v>153</v>
      </c>
      <c r="I146" s="30">
        <v>132</v>
      </c>
    </row>
    <row r="147" spans="2:9" s="5" customFormat="1" ht="16" x14ac:dyDescent="0.2">
      <c r="B147" s="9"/>
      <c r="C147" s="9"/>
      <c r="D147" s="9"/>
      <c r="E147" s="9"/>
      <c r="F147" s="9"/>
      <c r="G147" s="25"/>
      <c r="H147" s="29">
        <v>154</v>
      </c>
      <c r="I147" s="30">
        <v>133</v>
      </c>
    </row>
    <row r="148" spans="2:9" s="5" customFormat="1" ht="16" x14ac:dyDescent="0.2">
      <c r="B148" s="9"/>
      <c r="C148" s="9"/>
      <c r="D148" s="9"/>
      <c r="E148" s="9"/>
      <c r="F148" s="9"/>
      <c r="G148" s="25"/>
      <c r="H148" s="29">
        <v>155</v>
      </c>
      <c r="I148" s="30">
        <v>133</v>
      </c>
    </row>
    <row r="149" spans="2:9" s="5" customFormat="1" ht="16" x14ac:dyDescent="0.2">
      <c r="B149" s="9"/>
      <c r="C149" s="9"/>
      <c r="D149" s="9"/>
      <c r="E149" s="9"/>
      <c r="F149" s="9"/>
      <c r="G149" s="25"/>
      <c r="H149" s="29">
        <v>156</v>
      </c>
      <c r="I149" s="30">
        <v>134</v>
      </c>
    </row>
    <row r="150" spans="2:9" s="5" customFormat="1" ht="16" x14ac:dyDescent="0.2">
      <c r="B150" s="9"/>
      <c r="C150" s="9"/>
      <c r="D150" s="9"/>
      <c r="E150" s="9"/>
      <c r="F150" s="9"/>
      <c r="G150" s="25"/>
      <c r="H150" s="29">
        <v>157</v>
      </c>
      <c r="I150" s="30">
        <v>135</v>
      </c>
    </row>
    <row r="151" spans="2:9" s="5" customFormat="1" ht="16" x14ac:dyDescent="0.2">
      <c r="B151" s="9"/>
      <c r="C151" s="9"/>
      <c r="D151" s="9"/>
      <c r="E151" s="9"/>
      <c r="F151" s="9"/>
      <c r="G151" s="25"/>
      <c r="H151" s="29">
        <v>158</v>
      </c>
      <c r="I151" s="30">
        <v>136</v>
      </c>
    </row>
    <row r="152" spans="2:9" s="5" customFormat="1" ht="16" x14ac:dyDescent="0.2">
      <c r="B152" s="9"/>
      <c r="C152" s="9"/>
      <c r="D152" s="9"/>
      <c r="E152" s="9"/>
      <c r="F152" s="9"/>
      <c r="G152" s="25"/>
      <c r="H152" s="29">
        <v>159</v>
      </c>
      <c r="I152" s="30">
        <v>137</v>
      </c>
    </row>
    <row r="153" spans="2:9" s="5" customFormat="1" ht="16" x14ac:dyDescent="0.2">
      <c r="B153" s="9"/>
      <c r="C153" s="9"/>
      <c r="D153" s="9"/>
      <c r="E153" s="9"/>
      <c r="F153" s="9"/>
      <c r="G153" s="25"/>
      <c r="H153" s="29">
        <v>160</v>
      </c>
      <c r="I153" s="30">
        <v>138</v>
      </c>
    </row>
    <row r="154" spans="2:9" s="5" customFormat="1" ht="16" x14ac:dyDescent="0.2">
      <c r="B154" s="9"/>
      <c r="C154" s="9"/>
      <c r="D154" s="9"/>
      <c r="E154" s="9"/>
      <c r="F154" s="9"/>
      <c r="G154" s="25"/>
      <c r="H154" s="29">
        <v>161</v>
      </c>
      <c r="I154" s="30">
        <v>139</v>
      </c>
    </row>
    <row r="155" spans="2:9" s="5" customFormat="1" ht="16" x14ac:dyDescent="0.2">
      <c r="B155" s="9"/>
      <c r="C155" s="9"/>
      <c r="D155" s="9"/>
      <c r="E155" s="9"/>
      <c r="F155" s="9"/>
      <c r="G155" s="25"/>
      <c r="H155" s="29">
        <v>162</v>
      </c>
      <c r="I155" s="30">
        <v>139</v>
      </c>
    </row>
    <row r="156" spans="2:9" s="5" customFormat="1" ht="16" x14ac:dyDescent="0.2">
      <c r="B156" s="9"/>
      <c r="C156" s="9"/>
      <c r="D156" s="9"/>
      <c r="E156" s="9"/>
      <c r="F156" s="9"/>
      <c r="G156" s="25"/>
      <c r="H156" s="29">
        <v>163</v>
      </c>
      <c r="I156" s="30">
        <v>140</v>
      </c>
    </row>
    <row r="157" spans="2:9" s="5" customFormat="1" ht="16" x14ac:dyDescent="0.2">
      <c r="B157" s="9"/>
      <c r="C157" s="9"/>
      <c r="D157" s="9"/>
      <c r="E157" s="9"/>
      <c r="F157" s="9"/>
      <c r="G157" s="25"/>
      <c r="H157" s="29">
        <v>164</v>
      </c>
      <c r="I157" s="30">
        <v>140</v>
      </c>
    </row>
    <row r="158" spans="2:9" s="5" customFormat="1" ht="16" x14ac:dyDescent="0.2">
      <c r="B158" s="9"/>
      <c r="C158" s="9"/>
      <c r="D158" s="9"/>
      <c r="E158" s="9"/>
      <c r="F158" s="9"/>
      <c r="G158" s="25"/>
      <c r="H158" s="29">
        <v>165</v>
      </c>
      <c r="I158" s="30">
        <v>141</v>
      </c>
    </row>
    <row r="159" spans="2:9" s="5" customFormat="1" ht="16" x14ac:dyDescent="0.2">
      <c r="B159" s="9"/>
      <c r="C159" s="9"/>
      <c r="D159" s="9"/>
      <c r="E159" s="9"/>
      <c r="F159" s="9"/>
      <c r="G159" s="25"/>
      <c r="H159" s="29">
        <v>166</v>
      </c>
      <c r="I159" s="30">
        <v>142</v>
      </c>
    </row>
    <row r="160" spans="2:9" s="5" customFormat="1" ht="16" x14ac:dyDescent="0.2">
      <c r="B160" s="9"/>
      <c r="C160" s="9"/>
      <c r="D160" s="9"/>
      <c r="E160" s="9"/>
      <c r="F160" s="9"/>
      <c r="G160" s="25"/>
      <c r="H160" s="29">
        <v>167</v>
      </c>
      <c r="I160" s="30">
        <v>142</v>
      </c>
    </row>
    <row r="161" spans="2:9" s="5" customFormat="1" ht="16" x14ac:dyDescent="0.2">
      <c r="B161" s="9"/>
      <c r="C161" s="9"/>
      <c r="D161" s="9"/>
      <c r="E161" s="9"/>
      <c r="F161" s="9"/>
      <c r="G161" s="25"/>
      <c r="H161" s="29">
        <v>168</v>
      </c>
      <c r="I161" s="30">
        <v>143</v>
      </c>
    </row>
    <row r="162" spans="2:9" s="5" customFormat="1" ht="16" x14ac:dyDescent="0.2">
      <c r="B162" s="9"/>
      <c r="C162" s="9"/>
      <c r="D162" s="9"/>
      <c r="E162" s="9"/>
      <c r="F162" s="9"/>
      <c r="G162" s="25"/>
      <c r="H162" s="29">
        <v>169</v>
      </c>
      <c r="I162" s="30">
        <v>144</v>
      </c>
    </row>
    <row r="163" spans="2:9" s="5" customFormat="1" ht="16" x14ac:dyDescent="0.2">
      <c r="B163" s="9"/>
      <c r="C163" s="9"/>
      <c r="D163" s="9"/>
      <c r="E163" s="9"/>
      <c r="F163" s="9"/>
      <c r="G163" s="25"/>
      <c r="H163" s="29">
        <v>170</v>
      </c>
      <c r="I163" s="30">
        <v>145</v>
      </c>
    </row>
    <row r="164" spans="2:9" s="5" customFormat="1" ht="16" x14ac:dyDescent="0.2">
      <c r="B164" s="9"/>
      <c r="C164" s="9"/>
      <c r="D164" s="9"/>
      <c r="E164" s="9"/>
      <c r="F164" s="9"/>
      <c r="G164" s="25"/>
      <c r="H164" s="29">
        <v>171</v>
      </c>
      <c r="I164" s="30">
        <v>145</v>
      </c>
    </row>
    <row r="165" spans="2:9" s="5" customFormat="1" ht="16" x14ac:dyDescent="0.2">
      <c r="B165" s="9"/>
      <c r="C165" s="9"/>
      <c r="D165" s="9"/>
      <c r="E165" s="9"/>
      <c r="F165" s="9"/>
      <c r="G165" s="25"/>
      <c r="H165" s="29">
        <v>172</v>
      </c>
      <c r="I165" s="30">
        <v>146</v>
      </c>
    </row>
    <row r="166" spans="2:9" s="5" customFormat="1" ht="16" x14ac:dyDescent="0.2">
      <c r="B166" s="9"/>
      <c r="C166" s="9"/>
      <c r="D166" s="9"/>
      <c r="E166" s="9"/>
      <c r="F166" s="9"/>
      <c r="G166" s="25"/>
      <c r="H166" s="29">
        <v>173</v>
      </c>
      <c r="I166" s="30">
        <v>147</v>
      </c>
    </row>
    <row r="167" spans="2:9" s="5" customFormat="1" ht="16" x14ac:dyDescent="0.2">
      <c r="B167" s="9"/>
      <c r="C167" s="9"/>
      <c r="D167" s="9"/>
      <c r="E167" s="9"/>
      <c r="F167" s="9"/>
      <c r="G167" s="25"/>
      <c r="H167" s="29">
        <v>174</v>
      </c>
      <c r="I167" s="30">
        <v>148</v>
      </c>
    </row>
    <row r="168" spans="2:9" s="5" customFormat="1" ht="16" x14ac:dyDescent="0.2">
      <c r="B168" s="9"/>
      <c r="C168" s="9"/>
      <c r="D168" s="9"/>
      <c r="E168" s="9"/>
      <c r="F168" s="9"/>
      <c r="G168" s="25"/>
      <c r="H168" s="29">
        <v>175</v>
      </c>
      <c r="I168" s="30">
        <v>148</v>
      </c>
    </row>
    <row r="169" spans="2:9" s="5" customFormat="1" ht="16" x14ac:dyDescent="0.2">
      <c r="B169" s="9"/>
      <c r="C169" s="9"/>
      <c r="D169" s="9"/>
      <c r="E169" s="9"/>
      <c r="F169" s="9"/>
      <c r="G169" s="25"/>
      <c r="H169" s="29">
        <v>176</v>
      </c>
      <c r="I169" s="30">
        <v>149</v>
      </c>
    </row>
    <row r="170" spans="2:9" s="5" customFormat="1" ht="16" x14ac:dyDescent="0.2">
      <c r="B170" s="9"/>
      <c r="C170" s="9"/>
      <c r="D170" s="9"/>
      <c r="E170" s="9"/>
      <c r="F170" s="9"/>
      <c r="G170" s="25"/>
      <c r="H170" s="29">
        <v>177</v>
      </c>
      <c r="I170" s="30">
        <v>150</v>
      </c>
    </row>
    <row r="171" spans="2:9" s="5" customFormat="1" ht="16" x14ac:dyDescent="0.2">
      <c r="B171" s="9"/>
      <c r="C171" s="9"/>
      <c r="D171" s="9"/>
      <c r="E171" s="9"/>
      <c r="F171" s="9"/>
      <c r="G171" s="25"/>
      <c r="H171" s="29">
        <v>178</v>
      </c>
      <c r="I171" s="30">
        <v>151</v>
      </c>
    </row>
    <row r="172" spans="2:9" s="5" customFormat="1" ht="16" x14ac:dyDescent="0.2">
      <c r="B172" s="9"/>
      <c r="C172" s="9"/>
      <c r="D172" s="9"/>
      <c r="E172" s="9"/>
      <c r="F172" s="9"/>
      <c r="G172" s="25"/>
      <c r="H172" s="29">
        <v>179</v>
      </c>
      <c r="I172" s="30">
        <v>151</v>
      </c>
    </row>
    <row r="173" spans="2:9" s="5" customFormat="1" ht="16" x14ac:dyDescent="0.2">
      <c r="B173" s="9"/>
      <c r="C173" s="9"/>
      <c r="D173" s="9"/>
      <c r="E173" s="9"/>
      <c r="F173" s="9"/>
      <c r="G173" s="25"/>
      <c r="H173" s="29">
        <v>180</v>
      </c>
      <c r="I173" s="30">
        <v>152</v>
      </c>
    </row>
    <row r="174" spans="2:9" s="5" customFormat="1" ht="16" x14ac:dyDescent="0.2">
      <c r="B174" s="9"/>
      <c r="C174" s="9"/>
      <c r="D174" s="9"/>
      <c r="E174" s="9"/>
      <c r="F174" s="9"/>
      <c r="G174" s="25"/>
      <c r="H174" s="29">
        <v>181</v>
      </c>
      <c r="I174" s="30">
        <v>153</v>
      </c>
    </row>
    <row r="175" spans="2:9" s="5" customFormat="1" ht="16" x14ac:dyDescent="0.2">
      <c r="B175" s="9"/>
      <c r="C175" s="9"/>
      <c r="D175" s="9"/>
      <c r="E175" s="9"/>
      <c r="F175" s="9"/>
      <c r="G175" s="25"/>
      <c r="H175" s="29">
        <v>182</v>
      </c>
      <c r="I175" s="30">
        <v>154</v>
      </c>
    </row>
    <row r="176" spans="2:9" s="5" customFormat="1" ht="16" x14ac:dyDescent="0.2">
      <c r="B176" s="9"/>
      <c r="C176" s="9"/>
      <c r="D176" s="9"/>
      <c r="E176" s="9"/>
      <c r="F176" s="9"/>
      <c r="G176" s="25"/>
      <c r="H176" s="29">
        <v>183</v>
      </c>
      <c r="I176" s="30">
        <v>154</v>
      </c>
    </row>
    <row r="177" spans="2:9" s="5" customFormat="1" ht="16" x14ac:dyDescent="0.2">
      <c r="B177" s="9"/>
      <c r="C177" s="9"/>
      <c r="D177" s="9"/>
      <c r="E177" s="9"/>
      <c r="F177" s="9"/>
      <c r="G177" s="25"/>
      <c r="H177" s="29">
        <v>184</v>
      </c>
      <c r="I177" s="30">
        <v>155</v>
      </c>
    </row>
    <row r="178" spans="2:9" s="5" customFormat="1" ht="16" x14ac:dyDescent="0.2">
      <c r="B178" s="9"/>
      <c r="C178" s="9"/>
      <c r="D178" s="9"/>
      <c r="E178" s="9"/>
      <c r="F178" s="9"/>
      <c r="G178" s="25"/>
      <c r="H178" s="29">
        <v>185</v>
      </c>
      <c r="I178" s="30">
        <v>156</v>
      </c>
    </row>
    <row r="179" spans="2:9" s="5" customFormat="1" ht="16" x14ac:dyDescent="0.2">
      <c r="B179" s="9"/>
      <c r="C179" s="9"/>
      <c r="D179" s="9"/>
      <c r="E179" s="9"/>
      <c r="F179" s="9"/>
      <c r="G179" s="25"/>
      <c r="H179" s="29">
        <v>186</v>
      </c>
      <c r="I179" s="30">
        <v>157</v>
      </c>
    </row>
    <row r="180" spans="2:9" s="5" customFormat="1" ht="16" x14ac:dyDescent="0.2">
      <c r="B180" s="9"/>
      <c r="C180" s="9"/>
      <c r="D180" s="9"/>
      <c r="E180" s="9"/>
      <c r="F180" s="9"/>
      <c r="G180" s="25"/>
      <c r="H180" s="29">
        <v>187</v>
      </c>
      <c r="I180" s="30">
        <v>157</v>
      </c>
    </row>
    <row r="181" spans="2:9" s="5" customFormat="1" ht="16" x14ac:dyDescent="0.2">
      <c r="B181" s="9"/>
      <c r="C181" s="9"/>
      <c r="D181" s="9"/>
      <c r="E181" s="9"/>
      <c r="F181" s="9"/>
      <c r="G181" s="25"/>
      <c r="H181" s="29">
        <v>188</v>
      </c>
      <c r="I181" s="30">
        <v>158</v>
      </c>
    </row>
    <row r="182" spans="2:9" s="5" customFormat="1" ht="16" x14ac:dyDescent="0.2">
      <c r="B182" s="9"/>
      <c r="C182" s="9"/>
      <c r="D182" s="9"/>
      <c r="E182" s="9"/>
      <c r="F182" s="9"/>
      <c r="G182" s="25"/>
      <c r="H182" s="29">
        <v>189</v>
      </c>
      <c r="I182" s="30">
        <v>159</v>
      </c>
    </row>
    <row r="183" spans="2:9" s="5" customFormat="1" ht="16" x14ac:dyDescent="0.2">
      <c r="B183" s="9"/>
      <c r="C183" s="9"/>
      <c r="D183" s="9"/>
      <c r="E183" s="9"/>
      <c r="F183" s="9"/>
      <c r="G183" s="25"/>
      <c r="H183" s="29">
        <v>190</v>
      </c>
      <c r="I183" s="30">
        <v>160</v>
      </c>
    </row>
    <row r="184" spans="2:9" s="5" customFormat="1" ht="16" x14ac:dyDescent="0.2">
      <c r="B184" s="9"/>
      <c r="C184" s="9"/>
      <c r="D184" s="9"/>
      <c r="E184" s="9"/>
      <c r="F184" s="9"/>
      <c r="G184" s="25"/>
      <c r="H184" s="29">
        <v>191</v>
      </c>
      <c r="I184" s="30">
        <v>160</v>
      </c>
    </row>
    <row r="185" spans="2:9" s="5" customFormat="1" ht="16" x14ac:dyDescent="0.2">
      <c r="B185" s="9"/>
      <c r="C185" s="9"/>
      <c r="D185" s="9"/>
      <c r="E185" s="9"/>
      <c r="F185" s="9"/>
      <c r="G185" s="25"/>
      <c r="H185" s="29">
        <v>192</v>
      </c>
      <c r="I185" s="30">
        <v>160</v>
      </c>
    </row>
    <row r="186" spans="2:9" s="5" customFormat="1" ht="16" x14ac:dyDescent="0.2">
      <c r="B186" s="9"/>
      <c r="C186" s="9"/>
      <c r="D186" s="9"/>
      <c r="E186" s="9"/>
      <c r="F186" s="9"/>
      <c r="G186" s="25"/>
      <c r="H186" s="29">
        <v>193</v>
      </c>
      <c r="I186" s="30">
        <v>160</v>
      </c>
    </row>
    <row r="187" spans="2:9" s="5" customFormat="1" ht="16" x14ac:dyDescent="0.2">
      <c r="B187" s="9"/>
      <c r="C187" s="9"/>
      <c r="D187" s="9"/>
      <c r="E187" s="9"/>
      <c r="F187" s="9"/>
      <c r="G187" s="25"/>
      <c r="H187" s="29">
        <v>194</v>
      </c>
      <c r="I187" s="30">
        <v>160</v>
      </c>
    </row>
    <row r="188" spans="2:9" s="5" customFormat="1" ht="16" x14ac:dyDescent="0.2">
      <c r="B188" s="9"/>
      <c r="C188" s="9"/>
      <c r="D188" s="9"/>
      <c r="E188" s="9"/>
      <c r="F188" s="9"/>
      <c r="G188" s="25"/>
      <c r="H188" s="29">
        <v>195</v>
      </c>
      <c r="I188" s="30">
        <v>160</v>
      </c>
    </row>
    <row r="189" spans="2:9" s="5" customFormat="1" ht="16" x14ac:dyDescent="0.2">
      <c r="B189" s="9"/>
      <c r="C189" s="9"/>
      <c r="D189" s="9"/>
      <c r="E189" s="9"/>
      <c r="F189" s="9"/>
      <c r="G189" s="25"/>
      <c r="H189" s="29">
        <v>196</v>
      </c>
      <c r="I189" s="30">
        <v>160</v>
      </c>
    </row>
    <row r="190" spans="2:9" s="5" customFormat="1" ht="16" x14ac:dyDescent="0.2">
      <c r="B190" s="9"/>
      <c r="C190" s="9"/>
      <c r="D190" s="9"/>
      <c r="E190" s="9"/>
      <c r="F190" s="9"/>
      <c r="G190" s="25"/>
      <c r="H190" s="29">
        <v>197</v>
      </c>
      <c r="I190" s="30">
        <v>160</v>
      </c>
    </row>
    <row r="191" spans="2:9" s="5" customFormat="1" ht="16" x14ac:dyDescent="0.2">
      <c r="B191" s="9"/>
      <c r="C191" s="9"/>
      <c r="D191" s="9"/>
      <c r="E191" s="9"/>
      <c r="F191" s="9"/>
      <c r="G191" s="25"/>
      <c r="H191" s="29">
        <v>198</v>
      </c>
      <c r="I191" s="30">
        <v>160</v>
      </c>
    </row>
    <row r="192" spans="2:9" s="5" customFormat="1" ht="16" x14ac:dyDescent="0.2">
      <c r="B192" s="9"/>
      <c r="C192" s="9"/>
      <c r="D192" s="9"/>
      <c r="E192" s="9"/>
      <c r="F192" s="9"/>
      <c r="G192" s="25"/>
      <c r="H192" s="29">
        <v>199</v>
      </c>
      <c r="I192" s="30">
        <v>160</v>
      </c>
    </row>
    <row r="193" spans="2:9" s="5" customFormat="1" ht="16" x14ac:dyDescent="0.2">
      <c r="B193" s="9"/>
      <c r="C193" s="9"/>
      <c r="D193" s="9"/>
      <c r="E193" s="9"/>
      <c r="F193" s="9"/>
      <c r="G193" s="25"/>
      <c r="H193" s="29">
        <v>200</v>
      </c>
      <c r="I193" s="30">
        <v>160</v>
      </c>
    </row>
    <row r="194" spans="2:9" s="5" customFormat="1" ht="16" x14ac:dyDescent="0.2">
      <c r="B194" s="9"/>
      <c r="C194" s="9"/>
      <c r="D194" s="9"/>
      <c r="E194" s="9"/>
      <c r="F194" s="9"/>
      <c r="G194" s="25"/>
      <c r="H194" s="29">
        <v>201</v>
      </c>
      <c r="I194" s="30">
        <v>160</v>
      </c>
    </row>
    <row r="195" spans="2:9" s="5" customFormat="1" ht="16" x14ac:dyDescent="0.2">
      <c r="B195" s="9"/>
      <c r="C195" s="9"/>
      <c r="D195" s="9"/>
      <c r="E195" s="9"/>
      <c r="F195" s="9"/>
      <c r="G195" s="25"/>
      <c r="H195" s="29">
        <v>202</v>
      </c>
      <c r="I195" s="30">
        <v>160</v>
      </c>
    </row>
    <row r="196" spans="2:9" s="5" customFormat="1" ht="16" x14ac:dyDescent="0.2">
      <c r="B196" s="9"/>
      <c r="C196" s="9"/>
      <c r="D196" s="9"/>
      <c r="E196" s="9"/>
      <c r="F196" s="9"/>
      <c r="G196" s="25"/>
      <c r="H196" s="29">
        <v>203</v>
      </c>
      <c r="I196" s="30">
        <v>160</v>
      </c>
    </row>
    <row r="197" spans="2:9" s="5" customFormat="1" ht="16" x14ac:dyDescent="0.2">
      <c r="B197" s="9"/>
      <c r="C197" s="9"/>
      <c r="D197" s="9"/>
      <c r="E197" s="9"/>
      <c r="F197" s="9"/>
      <c r="G197" s="25"/>
      <c r="H197" s="29">
        <v>204</v>
      </c>
      <c r="I197" s="30">
        <v>160</v>
      </c>
    </row>
    <row r="198" spans="2:9" s="5" customFormat="1" ht="16" x14ac:dyDescent="0.2">
      <c r="B198" s="9"/>
      <c r="C198" s="9"/>
      <c r="D198" s="9"/>
      <c r="E198" s="9"/>
      <c r="F198" s="9"/>
      <c r="G198" s="25"/>
      <c r="H198" s="29">
        <v>205</v>
      </c>
      <c r="I198" s="30">
        <v>160</v>
      </c>
    </row>
    <row r="199" spans="2:9" s="5" customFormat="1" ht="16" x14ac:dyDescent="0.2">
      <c r="B199" s="9"/>
      <c r="C199" s="9"/>
      <c r="D199" s="9"/>
      <c r="E199" s="9"/>
      <c r="F199" s="9"/>
      <c r="G199" s="25"/>
      <c r="H199" s="29">
        <v>206</v>
      </c>
      <c r="I199" s="30">
        <v>160</v>
      </c>
    </row>
    <row r="200" spans="2:9" s="5" customFormat="1" ht="16" x14ac:dyDescent="0.2">
      <c r="B200" s="9"/>
      <c r="C200" s="9"/>
      <c r="D200" s="9"/>
      <c r="E200" s="9"/>
      <c r="F200" s="9"/>
      <c r="G200" s="25"/>
      <c r="H200" s="29">
        <v>207</v>
      </c>
      <c r="I200" s="30">
        <v>160</v>
      </c>
    </row>
    <row r="201" spans="2:9" s="5" customFormat="1" ht="16" x14ac:dyDescent="0.2">
      <c r="B201" s="9"/>
      <c r="C201" s="9"/>
      <c r="D201" s="9"/>
      <c r="E201" s="9"/>
      <c r="F201" s="9"/>
      <c r="G201" s="25"/>
      <c r="H201" s="29">
        <v>208</v>
      </c>
      <c r="I201" s="30">
        <v>160</v>
      </c>
    </row>
    <row r="202" spans="2:9" s="5" customFormat="1" ht="16" x14ac:dyDescent="0.2">
      <c r="B202" s="9"/>
      <c r="C202" s="9"/>
      <c r="D202" s="9"/>
      <c r="E202" s="9"/>
      <c r="F202" s="9"/>
      <c r="G202" s="25"/>
      <c r="H202" s="29">
        <v>209</v>
      </c>
      <c r="I202" s="30">
        <v>160</v>
      </c>
    </row>
    <row r="203" spans="2:9" s="5" customFormat="1" ht="16" x14ac:dyDescent="0.2">
      <c r="B203" s="9"/>
      <c r="C203" s="9"/>
      <c r="D203" s="9"/>
      <c r="E203" s="9"/>
      <c r="F203" s="9"/>
      <c r="G203" s="25"/>
      <c r="H203" s="29">
        <v>210</v>
      </c>
      <c r="I203" s="30">
        <v>160</v>
      </c>
    </row>
    <row r="204" spans="2:9" s="5" customFormat="1" ht="16" x14ac:dyDescent="0.2">
      <c r="B204" s="9"/>
      <c r="C204" s="9"/>
      <c r="D204" s="9"/>
      <c r="E204" s="9"/>
      <c r="F204" s="9"/>
      <c r="G204" s="25"/>
      <c r="H204" s="29">
        <v>211</v>
      </c>
      <c r="I204" s="30">
        <v>160</v>
      </c>
    </row>
    <row r="205" spans="2:9" s="5" customFormat="1" ht="16" x14ac:dyDescent="0.2">
      <c r="B205" s="9"/>
      <c r="C205" s="9"/>
      <c r="D205" s="9"/>
      <c r="E205" s="9"/>
      <c r="F205" s="9"/>
      <c r="G205" s="25"/>
      <c r="H205" s="29">
        <v>212</v>
      </c>
      <c r="I205" s="30">
        <v>160</v>
      </c>
    </row>
    <row r="206" spans="2:9" s="5" customFormat="1" ht="16" x14ac:dyDescent="0.2">
      <c r="B206" s="9"/>
      <c r="C206" s="9"/>
      <c r="D206" s="9"/>
      <c r="E206" s="9"/>
      <c r="F206" s="9"/>
      <c r="G206" s="25"/>
      <c r="H206" s="29">
        <v>213</v>
      </c>
      <c r="I206" s="30">
        <v>160</v>
      </c>
    </row>
    <row r="207" spans="2:9" s="5" customFormat="1" ht="16" x14ac:dyDescent="0.2">
      <c r="B207" s="9"/>
      <c r="C207" s="9"/>
      <c r="D207" s="9"/>
      <c r="E207" s="9"/>
      <c r="F207" s="9"/>
      <c r="G207" s="25"/>
      <c r="H207" s="29">
        <v>214</v>
      </c>
      <c r="I207" s="30">
        <v>160</v>
      </c>
    </row>
    <row r="208" spans="2:9" s="5" customFormat="1" ht="16" x14ac:dyDescent="0.2">
      <c r="B208" s="9"/>
      <c r="C208" s="9"/>
      <c r="D208" s="9"/>
      <c r="E208" s="9"/>
      <c r="F208" s="9"/>
      <c r="G208" s="25"/>
      <c r="H208" s="29">
        <v>215</v>
      </c>
      <c r="I208" s="30">
        <v>160</v>
      </c>
    </row>
    <row r="209" spans="2:9" s="5" customFormat="1" ht="16" x14ac:dyDescent="0.2">
      <c r="B209" s="9"/>
      <c r="C209" s="9"/>
      <c r="D209" s="9"/>
      <c r="E209" s="9"/>
      <c r="F209" s="9"/>
      <c r="G209" s="25"/>
      <c r="H209" s="29">
        <v>216</v>
      </c>
      <c r="I209" s="30">
        <v>160</v>
      </c>
    </row>
    <row r="210" spans="2:9" s="5" customFormat="1" ht="16" x14ac:dyDescent="0.2">
      <c r="B210" s="9"/>
      <c r="C210" s="9"/>
      <c r="D210" s="9"/>
      <c r="E210" s="9"/>
      <c r="F210" s="9"/>
      <c r="G210" s="25"/>
      <c r="H210" s="29">
        <v>217</v>
      </c>
      <c r="I210" s="30">
        <v>160</v>
      </c>
    </row>
    <row r="211" spans="2:9" s="5" customFormat="1" ht="16" x14ac:dyDescent="0.2">
      <c r="B211" s="9"/>
      <c r="C211" s="9"/>
      <c r="D211" s="9"/>
      <c r="E211" s="9"/>
      <c r="F211" s="9"/>
      <c r="G211" s="25"/>
      <c r="H211" s="29">
        <v>218</v>
      </c>
      <c r="I211" s="30">
        <v>160</v>
      </c>
    </row>
    <row r="212" spans="2:9" s="5" customFormat="1" ht="16" x14ac:dyDescent="0.2">
      <c r="B212" s="9"/>
      <c r="C212" s="9"/>
      <c r="D212" s="9"/>
      <c r="E212" s="9"/>
      <c r="F212" s="9"/>
      <c r="G212" s="25"/>
      <c r="H212" s="29">
        <v>219</v>
      </c>
      <c r="I212" s="30">
        <v>160</v>
      </c>
    </row>
    <row r="213" spans="2:9" s="5" customFormat="1" ht="16" x14ac:dyDescent="0.2">
      <c r="B213" s="9"/>
      <c r="C213" s="9"/>
      <c r="D213" s="9"/>
      <c r="E213" s="9"/>
      <c r="F213" s="9"/>
      <c r="G213" s="25"/>
      <c r="H213" s="29">
        <v>220</v>
      </c>
      <c r="I213" s="30">
        <v>160</v>
      </c>
    </row>
    <row r="214" spans="2:9" s="5" customFormat="1" ht="16" x14ac:dyDescent="0.2">
      <c r="B214" s="9"/>
      <c r="C214" s="9"/>
      <c r="D214" s="9"/>
      <c r="E214" s="9"/>
      <c r="F214" s="9"/>
      <c r="G214" s="25"/>
      <c r="H214" s="29">
        <v>221</v>
      </c>
      <c r="I214" s="30">
        <v>160</v>
      </c>
    </row>
    <row r="215" spans="2:9" s="5" customFormat="1" ht="16" x14ac:dyDescent="0.2">
      <c r="B215" s="9"/>
      <c r="C215" s="9"/>
      <c r="D215" s="9"/>
      <c r="E215" s="9"/>
      <c r="F215" s="9"/>
      <c r="G215" s="25"/>
      <c r="H215" s="29">
        <v>222</v>
      </c>
      <c r="I215" s="30">
        <v>160</v>
      </c>
    </row>
    <row r="216" spans="2:9" s="5" customFormat="1" ht="16" x14ac:dyDescent="0.2">
      <c r="B216" s="9"/>
      <c r="C216" s="9"/>
      <c r="D216" s="9"/>
      <c r="E216" s="9"/>
      <c r="F216" s="9"/>
      <c r="G216" s="25"/>
      <c r="H216" s="29">
        <v>223</v>
      </c>
      <c r="I216" s="30">
        <v>160</v>
      </c>
    </row>
    <row r="217" spans="2:9" s="5" customFormat="1" ht="16" x14ac:dyDescent="0.2">
      <c r="B217" s="9"/>
      <c r="C217" s="9"/>
      <c r="D217" s="9"/>
      <c r="E217" s="9"/>
      <c r="F217" s="9"/>
      <c r="G217" s="25"/>
      <c r="H217" s="29">
        <v>224</v>
      </c>
      <c r="I217" s="30">
        <v>160</v>
      </c>
    </row>
    <row r="218" spans="2:9" s="5" customFormat="1" ht="16" x14ac:dyDescent="0.2">
      <c r="B218" s="9"/>
      <c r="C218" s="9"/>
      <c r="D218" s="9"/>
      <c r="E218" s="9"/>
      <c r="F218" s="9"/>
      <c r="G218" s="25"/>
      <c r="H218" s="29">
        <v>225</v>
      </c>
      <c r="I218" s="30">
        <v>160</v>
      </c>
    </row>
    <row r="219" spans="2:9" s="5" customFormat="1" ht="16" x14ac:dyDescent="0.2">
      <c r="B219" s="9"/>
      <c r="C219" s="9"/>
      <c r="D219" s="9"/>
      <c r="E219" s="9"/>
      <c r="F219" s="9"/>
      <c r="G219" s="25"/>
      <c r="H219" s="29">
        <v>226</v>
      </c>
      <c r="I219" s="30">
        <v>160</v>
      </c>
    </row>
    <row r="220" spans="2:9" s="5" customFormat="1" ht="16" x14ac:dyDescent="0.2">
      <c r="B220" s="9"/>
      <c r="C220" s="9"/>
      <c r="D220" s="9"/>
      <c r="E220" s="9"/>
      <c r="F220" s="9"/>
      <c r="G220" s="25"/>
      <c r="H220" s="29">
        <v>227</v>
      </c>
      <c r="I220" s="30">
        <v>160</v>
      </c>
    </row>
    <row r="221" spans="2:9" s="5" customFormat="1" ht="16" x14ac:dyDescent="0.2">
      <c r="B221" s="9"/>
      <c r="C221" s="9"/>
      <c r="D221" s="9"/>
      <c r="E221" s="9"/>
      <c r="F221" s="9"/>
      <c r="G221" s="25"/>
      <c r="H221" s="29">
        <v>228</v>
      </c>
      <c r="I221" s="30">
        <v>160</v>
      </c>
    </row>
    <row r="222" spans="2:9" s="5" customFormat="1" ht="16" x14ac:dyDescent="0.2">
      <c r="B222" s="9"/>
      <c r="C222" s="9"/>
      <c r="D222" s="9"/>
      <c r="E222" s="9"/>
      <c r="F222" s="9"/>
      <c r="G222" s="25"/>
      <c r="H222" s="29">
        <v>229</v>
      </c>
      <c r="I222" s="30">
        <v>160</v>
      </c>
    </row>
    <row r="223" spans="2:9" s="5" customFormat="1" ht="16" x14ac:dyDescent="0.2">
      <c r="B223" s="9"/>
      <c r="C223" s="9"/>
      <c r="D223" s="9"/>
      <c r="E223" s="9"/>
      <c r="F223" s="9"/>
      <c r="G223" s="25"/>
      <c r="H223" s="29">
        <v>230</v>
      </c>
      <c r="I223" s="30">
        <v>160</v>
      </c>
    </row>
    <row r="224" spans="2:9" s="5" customFormat="1" ht="16" x14ac:dyDescent="0.2">
      <c r="B224" s="9"/>
      <c r="C224" s="9"/>
      <c r="D224" s="9"/>
      <c r="E224" s="9"/>
      <c r="F224" s="9"/>
      <c r="G224" s="25"/>
      <c r="H224" s="29">
        <v>231</v>
      </c>
      <c r="I224" s="30">
        <v>160</v>
      </c>
    </row>
    <row r="225" spans="2:9" s="5" customFormat="1" ht="16" x14ac:dyDescent="0.2">
      <c r="B225" s="9"/>
      <c r="C225" s="9"/>
      <c r="D225" s="9"/>
      <c r="E225" s="9"/>
      <c r="F225" s="9"/>
      <c r="G225" s="25"/>
      <c r="H225" s="29">
        <v>232</v>
      </c>
      <c r="I225" s="30">
        <v>160</v>
      </c>
    </row>
    <row r="226" spans="2:9" s="5" customFormat="1" ht="16" x14ac:dyDescent="0.2">
      <c r="B226" s="9"/>
      <c r="C226" s="9"/>
      <c r="D226" s="9"/>
      <c r="E226" s="9"/>
      <c r="F226" s="9"/>
      <c r="G226" s="25"/>
      <c r="H226" s="29">
        <v>233</v>
      </c>
      <c r="I226" s="30">
        <v>160</v>
      </c>
    </row>
    <row r="227" spans="2:9" s="5" customFormat="1" ht="16" x14ac:dyDescent="0.2">
      <c r="B227" s="9"/>
      <c r="C227" s="9"/>
      <c r="D227" s="9"/>
      <c r="E227" s="9"/>
      <c r="F227" s="9"/>
      <c r="G227" s="25"/>
      <c r="H227" s="29">
        <v>234</v>
      </c>
      <c r="I227" s="30">
        <v>160</v>
      </c>
    </row>
    <row r="228" spans="2:9" s="5" customFormat="1" ht="16" x14ac:dyDescent="0.2">
      <c r="B228" s="9"/>
      <c r="C228" s="9"/>
      <c r="D228" s="9"/>
      <c r="E228" s="9"/>
      <c r="F228" s="9"/>
      <c r="G228" s="25"/>
      <c r="H228" s="29">
        <v>235</v>
      </c>
      <c r="I228" s="30">
        <v>160</v>
      </c>
    </row>
    <row r="229" spans="2:9" s="5" customFormat="1" ht="16" x14ac:dyDescent="0.2">
      <c r="B229" s="9"/>
      <c r="C229" s="9"/>
      <c r="D229" s="9"/>
      <c r="E229" s="9"/>
      <c r="F229" s="9"/>
      <c r="G229" s="25"/>
      <c r="H229" s="29">
        <v>236</v>
      </c>
      <c r="I229" s="30">
        <v>160</v>
      </c>
    </row>
    <row r="230" spans="2:9" s="5" customFormat="1" ht="16" x14ac:dyDescent="0.2">
      <c r="B230" s="9"/>
      <c r="C230" s="9"/>
      <c r="D230" s="9"/>
      <c r="E230" s="9"/>
      <c r="F230" s="9"/>
      <c r="G230" s="25"/>
      <c r="H230" s="29">
        <v>237</v>
      </c>
      <c r="I230" s="30">
        <v>160</v>
      </c>
    </row>
    <row r="231" spans="2:9" s="5" customFormat="1" ht="16" x14ac:dyDescent="0.2">
      <c r="B231" s="9"/>
      <c r="C231" s="9"/>
      <c r="D231" s="9"/>
      <c r="E231" s="9"/>
      <c r="F231" s="9"/>
      <c r="G231" s="25"/>
      <c r="H231" s="29">
        <v>238</v>
      </c>
      <c r="I231" s="30">
        <v>160</v>
      </c>
    </row>
    <row r="232" spans="2:9" s="5" customFormat="1" ht="16" x14ac:dyDescent="0.2">
      <c r="B232" s="9"/>
      <c r="C232" s="9"/>
      <c r="D232" s="9"/>
      <c r="E232" s="9"/>
      <c r="F232" s="9"/>
      <c r="G232" s="25"/>
      <c r="H232" s="29">
        <v>239</v>
      </c>
      <c r="I232" s="30">
        <v>160</v>
      </c>
    </row>
    <row r="233" spans="2:9" s="5" customFormat="1" ht="16" x14ac:dyDescent="0.2">
      <c r="B233" s="9"/>
      <c r="C233" s="9"/>
      <c r="D233" s="9"/>
      <c r="E233" s="9"/>
      <c r="F233" s="9"/>
      <c r="G233" s="25"/>
      <c r="H233" s="29">
        <v>240</v>
      </c>
      <c r="I233" s="30">
        <v>160</v>
      </c>
    </row>
    <row r="234" spans="2:9" s="5" customFormat="1" ht="17" thickBot="1" x14ac:dyDescent="0.25">
      <c r="B234" s="2"/>
      <c r="C234" s="2"/>
      <c r="D234" s="2"/>
      <c r="E234" s="2"/>
      <c r="F234" s="2"/>
      <c r="G234" s="26"/>
      <c r="H234" s="22">
        <v>240</v>
      </c>
      <c r="I234" s="4">
        <v>160</v>
      </c>
    </row>
  </sheetData>
  <sheetProtection algorithmName="SHA-512" hashValue="xvmkZnMsgHaUbdztjOzAn8qRdQzXl/yQ8n+ieFRTguppRI4+Sf5/6LbN7qmR4W7Slv+w26l8AeP4J/IuJ1k+NA==" saltValue="oajCE+ZTEiAafLbtAyZuOw==" spinCount="100000" sheet="1" objects="1" scenarios="1"/>
  <mergeCells count="1">
    <mergeCell ref="B3:I3"/>
  </mergeCells>
  <conditionalFormatting sqref="I8:I11">
    <cfRule type="containsText" dxfId="1" priority="1" operator="containsText" text="Strength">
      <formula>NOT(ISERROR(SEARCH("Strength",I8)))</formula>
    </cfRule>
    <cfRule type="containsText" dxfId="0" priority="2" operator="containsText" text="Weakness">
      <formula>NOT(ISERROR(SEARCH("Weakness",I8)))</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9"/>
  <sheetViews>
    <sheetView topLeftCell="A8" zoomScale="121" workbookViewId="0">
      <selection activeCell="B10" sqref="B10"/>
    </sheetView>
  </sheetViews>
  <sheetFormatPr baseColWidth="10" defaultColWidth="0" defaultRowHeight="16" zeroHeight="1" x14ac:dyDescent="0.2"/>
  <cols>
    <col min="1" max="1" width="1.6640625" style="180" customWidth="1"/>
    <col min="2" max="2" width="85.33203125" style="180" customWidth="1"/>
    <col min="3" max="12" width="8.6640625" style="180" customWidth="1"/>
    <col min="13" max="16384" width="0" style="180" hidden="1"/>
  </cols>
  <sheetData>
    <row r="1" spans="2:2" ht="9.5" customHeight="1" x14ac:dyDescent="0.2"/>
    <row r="2" spans="2:2" x14ac:dyDescent="0.2">
      <c r="B2" s="180" t="s">
        <v>52</v>
      </c>
    </row>
    <row r="3" spans="2:2" ht="55" customHeight="1" x14ac:dyDescent="0.2">
      <c r="B3" s="181" t="s">
        <v>92</v>
      </c>
    </row>
    <row r="4" spans="2:2" x14ac:dyDescent="0.2">
      <c r="B4" s="182" t="s">
        <v>51</v>
      </c>
    </row>
    <row r="5" spans="2:2" ht="154" customHeight="1" x14ac:dyDescent="0.2">
      <c r="B5" s="183" t="s">
        <v>93</v>
      </c>
    </row>
    <row r="6" spans="2:2" ht="7.25" customHeight="1" x14ac:dyDescent="0.2"/>
    <row r="7" spans="2:2" x14ac:dyDescent="0.2">
      <c r="B7" s="182" t="s">
        <v>53</v>
      </c>
    </row>
    <row r="8" spans="2:2" ht="112" customHeight="1" x14ac:dyDescent="0.2">
      <c r="B8" s="181" t="s">
        <v>94</v>
      </c>
    </row>
    <row r="9" spans="2:2" ht="64" customHeight="1" x14ac:dyDescent="0.2">
      <c r="B9" s="183" t="s">
        <v>95</v>
      </c>
    </row>
    <row r="10" spans="2:2" x14ac:dyDescent="0.2"/>
    <row r="11" spans="2:2" x14ac:dyDescent="0.2"/>
    <row r="12" spans="2:2" x14ac:dyDescent="0.2"/>
    <row r="13" spans="2:2" x14ac:dyDescent="0.2"/>
    <row r="14" spans="2:2" x14ac:dyDescent="0.2"/>
    <row r="15" spans="2:2" x14ac:dyDescent="0.2"/>
    <row r="16" spans="2:2" x14ac:dyDescent="0.2"/>
    <row r="17" x14ac:dyDescent="0.2"/>
    <row r="18" x14ac:dyDescent="0.2"/>
    <row r="19" x14ac:dyDescent="0.2"/>
  </sheetData>
  <sheetProtection algorithmName="SHA-512" hashValue="zezDJDlQBW9i2NKAyAkFzjExX2JVEDpgkCqRfzTwaBeIxyCK6fIu7Pu2+X5KHvp6Drf4AyPbZ7U8BDaGZFgWSQ==" saltValue="qb1TRkOIZje/6ILrc70lBQ==" spinCount="100000" sheet="1" selectLockedCells="1" selectUnlockedCells="1"/>
  <pageMargins left="0.7" right="0.7" top="0.75" bottom="0.75" header="0.3" footer="0.3"/>
  <pageSetup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5</vt:i4>
      </vt:variant>
      <vt:variant>
        <vt:lpstr>Navngitte områder</vt:lpstr>
      </vt:variant>
      <vt:variant>
        <vt:i4>3</vt:i4>
      </vt:variant>
    </vt:vector>
  </HeadingPairs>
  <TitlesOfParts>
    <vt:vector size="8" baseType="lpstr">
      <vt:lpstr>Side 1 Instruksjoner</vt:lpstr>
      <vt:lpstr>FULLSTENDIG TESTBATTERI</vt:lpstr>
      <vt:lpstr>KJERNEBATTERIET</vt:lpstr>
      <vt:lpstr>Normer</vt:lpstr>
      <vt:lpstr>Teknisk  info</vt:lpstr>
      <vt:lpstr>'FULLSTENDIG TESTBATTERI'!Utskriftsområde</vt:lpstr>
      <vt:lpstr>KJERNEBATTERIET!Utskriftsområde</vt:lpstr>
      <vt:lpstr>'Side 1 Instruksjoner'!Utskriftsområde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Gunvor Sønnesyn</cp:lastModifiedBy>
  <cp:lastPrinted>2020-10-15T11:02:07Z</cp:lastPrinted>
  <dcterms:created xsi:type="dcterms:W3CDTF">2018-01-24T21:53:28Z</dcterms:created>
  <dcterms:modified xsi:type="dcterms:W3CDTF">2020-10-21T08:30:28Z</dcterms:modified>
</cp:coreProperties>
</file>